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/>
  <mc:AlternateContent xmlns:mc="http://schemas.openxmlformats.org/markup-compatibility/2006">
    <mc:Choice Requires="x15">
      <x15ac:absPath xmlns:x15ac="http://schemas.microsoft.com/office/spreadsheetml/2010/11/ac" url="T:\11_Team Product\02_Team Haft\02_Projekte\#1 - Flotte\97_Excel Import\01_Thinksurance Vorlage\"/>
    </mc:Choice>
  </mc:AlternateContent>
  <xr:revisionPtr revIDLastSave="0" documentId="13_ncr:1_{82822AC3-E345-4160-98B5-42F4C4119AA8}" xr6:coauthVersionLast="47" xr6:coauthVersionMax="47" xr10:uidLastSave="{00000000-0000-0000-0000-000000000000}"/>
  <workbookProtection workbookAlgorithmName="SHA-512" workbookHashValue="ktka8zCdOaPrQZ2zH3dh1th6l7L+YW4Lb5FDoFQE7R1JZps+Twua12oGFF0S+1qL6JJhHU3ACntyzaowTNK3JA==" workbookSaltValue="si0zR+mAZB0BLIzB0+Dy/g==" workbookSpinCount="100000" lockStructure="1"/>
  <bookViews>
    <workbookView xWindow="-120" yWindow="-120" windowWidth="38640" windowHeight="21120" xr2:uid="{00000000-000D-0000-FFFF-FFFF00000000}"/>
  </bookViews>
  <sheets>
    <sheet name="Anleitung" sheetId="16" r:id="rId1"/>
    <sheet name="Thinksurance Fuhrpark" sheetId="1" r:id="rId2"/>
    <sheet name="Mapping" sheetId="2" state="hidden" r:id="rId3"/>
    <sheet name="Hilfstabellle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1" l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2" i="1"/>
  <c r="A31" i="1"/>
  <c r="A30" i="1"/>
  <c r="A29" i="1"/>
  <c r="A28" i="1"/>
  <c r="A27" i="1"/>
  <c r="A26" i="1"/>
  <c r="A25" i="1"/>
  <c r="A36" i="1"/>
  <c r="A35" i="1"/>
  <c r="A34" i="1"/>
  <c r="A33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CA67" i="5" l="1"/>
  <c r="CA66" i="5"/>
  <c r="CA65" i="5"/>
  <c r="CA64" i="5"/>
  <c r="CA63" i="5"/>
  <c r="CA62" i="5"/>
  <c r="CA61" i="5"/>
  <c r="CA60" i="5"/>
  <c r="CA59" i="5"/>
  <c r="CA58" i="5"/>
  <c r="CA57" i="5"/>
  <c r="CA56" i="5"/>
  <c r="CA55" i="5"/>
  <c r="CA54" i="5"/>
  <c r="CA53" i="5"/>
  <c r="CA52" i="5"/>
  <c r="CA51" i="5"/>
  <c r="CA50" i="5"/>
  <c r="CA49" i="5"/>
  <c r="CA48" i="5"/>
  <c r="CA47" i="5"/>
  <c r="CA46" i="5"/>
  <c r="CA45" i="5"/>
  <c r="CA44" i="5"/>
  <c r="CA43" i="5"/>
  <c r="CA42" i="5"/>
  <c r="CA41" i="5"/>
  <c r="CA40" i="5"/>
  <c r="CA39" i="5"/>
  <c r="CA38" i="5"/>
  <c r="CA37" i="5"/>
  <c r="CA36" i="5"/>
  <c r="CA35" i="5"/>
  <c r="CA34" i="5"/>
  <c r="CA33" i="5"/>
  <c r="CA32" i="5"/>
  <c r="CA31" i="5"/>
  <c r="CA30" i="5"/>
  <c r="CA29" i="5"/>
  <c r="CA28" i="5"/>
  <c r="CA27" i="5"/>
  <c r="CA26" i="5"/>
  <c r="CA25" i="5"/>
  <c r="CA24" i="5"/>
  <c r="CA23" i="5"/>
  <c r="CA22" i="5"/>
  <c r="CA21" i="5"/>
  <c r="CA20" i="5"/>
  <c r="CA19" i="5"/>
  <c r="CA18" i="5"/>
  <c r="CA17" i="5"/>
  <c r="CA16" i="5"/>
  <c r="CA15" i="5"/>
  <c r="CA14" i="5"/>
  <c r="CA13" i="5"/>
  <c r="CA12" i="5"/>
  <c r="CA11" i="5"/>
  <c r="CA10" i="5"/>
  <c r="CA9" i="5"/>
  <c r="CA8" i="5"/>
  <c r="CA7" i="5"/>
  <c r="CA6" i="5"/>
  <c r="CA5" i="5"/>
  <c r="CA4" i="5"/>
  <c r="CA3" i="5"/>
  <c r="BZ67" i="5" l="1"/>
  <c r="BY67" i="5"/>
  <c r="BX67" i="5"/>
  <c r="BW67" i="5"/>
  <c r="BV67" i="5"/>
  <c r="BU67" i="5"/>
  <c r="BT67" i="5"/>
  <c r="BS67" i="5"/>
  <c r="BR67" i="5"/>
  <c r="BQ67" i="5"/>
  <c r="BZ66" i="5"/>
  <c r="BY66" i="5"/>
  <c r="BX66" i="5"/>
  <c r="BW66" i="5"/>
  <c r="BV66" i="5"/>
  <c r="BU66" i="5"/>
  <c r="BT66" i="5"/>
  <c r="BS66" i="5"/>
  <c r="BR66" i="5"/>
  <c r="BQ66" i="5"/>
  <c r="BZ65" i="5"/>
  <c r="BY65" i="5"/>
  <c r="BX65" i="5"/>
  <c r="BW65" i="5"/>
  <c r="BV65" i="5"/>
  <c r="BU65" i="5"/>
  <c r="BT65" i="5"/>
  <c r="BS65" i="5"/>
  <c r="BR65" i="5"/>
  <c r="BQ65" i="5"/>
  <c r="BZ64" i="5"/>
  <c r="BY64" i="5"/>
  <c r="BX64" i="5"/>
  <c r="BW64" i="5"/>
  <c r="BV64" i="5"/>
  <c r="BU64" i="5"/>
  <c r="BT64" i="5"/>
  <c r="BS64" i="5"/>
  <c r="BR64" i="5"/>
  <c r="BQ64" i="5"/>
  <c r="BZ63" i="5"/>
  <c r="BY63" i="5"/>
  <c r="BX63" i="5"/>
  <c r="BW63" i="5"/>
  <c r="BV63" i="5"/>
  <c r="BU63" i="5"/>
  <c r="BT63" i="5"/>
  <c r="BS63" i="5"/>
  <c r="BR63" i="5"/>
  <c r="BQ63" i="5"/>
  <c r="BZ62" i="5"/>
  <c r="BY62" i="5"/>
  <c r="BX62" i="5"/>
  <c r="BW62" i="5"/>
  <c r="BV62" i="5"/>
  <c r="BU62" i="5"/>
  <c r="BT62" i="5"/>
  <c r="BS62" i="5"/>
  <c r="BR62" i="5"/>
  <c r="BQ62" i="5"/>
  <c r="BZ61" i="5"/>
  <c r="BY61" i="5"/>
  <c r="BX61" i="5"/>
  <c r="BW61" i="5"/>
  <c r="BV61" i="5"/>
  <c r="BU61" i="5"/>
  <c r="BT61" i="5"/>
  <c r="BS61" i="5"/>
  <c r="BR61" i="5"/>
  <c r="BQ61" i="5"/>
  <c r="BZ60" i="5"/>
  <c r="BY60" i="5"/>
  <c r="BX60" i="5"/>
  <c r="BW60" i="5"/>
  <c r="BV60" i="5"/>
  <c r="BU60" i="5"/>
  <c r="BT60" i="5"/>
  <c r="BS60" i="5"/>
  <c r="BR60" i="5"/>
  <c r="BQ60" i="5"/>
  <c r="BZ59" i="5"/>
  <c r="BY59" i="5"/>
  <c r="BX59" i="5"/>
  <c r="BW59" i="5"/>
  <c r="BV59" i="5"/>
  <c r="BU59" i="5"/>
  <c r="BT59" i="5"/>
  <c r="BS59" i="5"/>
  <c r="BR59" i="5"/>
  <c r="BQ59" i="5"/>
  <c r="BZ58" i="5"/>
  <c r="BY58" i="5"/>
  <c r="BX58" i="5"/>
  <c r="BW58" i="5"/>
  <c r="BV58" i="5"/>
  <c r="BU58" i="5"/>
  <c r="BT58" i="5"/>
  <c r="BS58" i="5"/>
  <c r="BR58" i="5"/>
  <c r="BQ58" i="5"/>
  <c r="BZ57" i="5"/>
  <c r="BY57" i="5"/>
  <c r="BX57" i="5"/>
  <c r="BW57" i="5"/>
  <c r="BV57" i="5"/>
  <c r="BU57" i="5"/>
  <c r="BT57" i="5"/>
  <c r="BS57" i="5"/>
  <c r="BR57" i="5"/>
  <c r="BQ57" i="5"/>
  <c r="BZ56" i="5"/>
  <c r="BY56" i="5"/>
  <c r="BX56" i="5"/>
  <c r="BW56" i="5"/>
  <c r="BV56" i="5"/>
  <c r="BU56" i="5"/>
  <c r="BT56" i="5"/>
  <c r="BS56" i="5"/>
  <c r="BR56" i="5"/>
  <c r="BQ56" i="5"/>
  <c r="BZ55" i="5"/>
  <c r="BY55" i="5"/>
  <c r="BX55" i="5"/>
  <c r="BW55" i="5"/>
  <c r="BV55" i="5"/>
  <c r="BU55" i="5"/>
  <c r="BT55" i="5"/>
  <c r="BS55" i="5"/>
  <c r="BR55" i="5"/>
  <c r="BQ55" i="5"/>
  <c r="BZ54" i="5"/>
  <c r="BY54" i="5"/>
  <c r="BX54" i="5"/>
  <c r="BW54" i="5"/>
  <c r="BV54" i="5"/>
  <c r="BU54" i="5"/>
  <c r="BT54" i="5"/>
  <c r="BS54" i="5"/>
  <c r="BR54" i="5"/>
  <c r="BQ54" i="5"/>
  <c r="BZ53" i="5"/>
  <c r="BY53" i="5"/>
  <c r="BX53" i="5"/>
  <c r="BW53" i="5"/>
  <c r="BV53" i="5"/>
  <c r="BU53" i="5"/>
  <c r="BT53" i="5"/>
  <c r="BS53" i="5"/>
  <c r="BR53" i="5"/>
  <c r="BQ53" i="5"/>
  <c r="BZ52" i="5"/>
  <c r="BY52" i="5"/>
  <c r="BX52" i="5"/>
  <c r="BW52" i="5"/>
  <c r="BV52" i="5"/>
  <c r="BU52" i="5"/>
  <c r="BT52" i="5"/>
  <c r="BS52" i="5"/>
  <c r="BR52" i="5"/>
  <c r="BQ52" i="5"/>
  <c r="BZ51" i="5"/>
  <c r="BY51" i="5"/>
  <c r="BX51" i="5"/>
  <c r="BW51" i="5"/>
  <c r="BV51" i="5"/>
  <c r="BU51" i="5"/>
  <c r="BT51" i="5"/>
  <c r="BS51" i="5"/>
  <c r="BR51" i="5"/>
  <c r="BQ51" i="5"/>
  <c r="BZ50" i="5"/>
  <c r="BY50" i="5"/>
  <c r="BX50" i="5"/>
  <c r="BW50" i="5"/>
  <c r="BV50" i="5"/>
  <c r="BU50" i="5"/>
  <c r="BT50" i="5"/>
  <c r="BS50" i="5"/>
  <c r="BR50" i="5"/>
  <c r="BQ50" i="5"/>
  <c r="BZ49" i="5"/>
  <c r="BY49" i="5"/>
  <c r="BX49" i="5"/>
  <c r="BW49" i="5"/>
  <c r="BV49" i="5"/>
  <c r="BU49" i="5"/>
  <c r="BT49" i="5"/>
  <c r="BS49" i="5"/>
  <c r="BR49" i="5"/>
  <c r="BQ49" i="5"/>
  <c r="BZ48" i="5"/>
  <c r="BY48" i="5"/>
  <c r="BX48" i="5"/>
  <c r="BW48" i="5"/>
  <c r="BV48" i="5"/>
  <c r="BU48" i="5"/>
  <c r="BT48" i="5"/>
  <c r="BS48" i="5"/>
  <c r="BR48" i="5"/>
  <c r="BQ48" i="5"/>
  <c r="BZ47" i="5"/>
  <c r="BY47" i="5"/>
  <c r="BX47" i="5"/>
  <c r="BW47" i="5"/>
  <c r="BV47" i="5"/>
  <c r="BU47" i="5"/>
  <c r="BT47" i="5"/>
  <c r="BS47" i="5"/>
  <c r="BR47" i="5"/>
  <c r="BQ47" i="5"/>
  <c r="BZ46" i="5"/>
  <c r="BY46" i="5"/>
  <c r="BX46" i="5"/>
  <c r="BW46" i="5"/>
  <c r="BV46" i="5"/>
  <c r="BU46" i="5"/>
  <c r="BT46" i="5"/>
  <c r="BS46" i="5"/>
  <c r="BR46" i="5"/>
  <c r="BQ46" i="5"/>
  <c r="BZ45" i="5"/>
  <c r="BY45" i="5"/>
  <c r="BX45" i="5"/>
  <c r="BW45" i="5"/>
  <c r="BV45" i="5"/>
  <c r="BU45" i="5"/>
  <c r="BT45" i="5"/>
  <c r="BS45" i="5"/>
  <c r="BR45" i="5"/>
  <c r="BQ45" i="5"/>
  <c r="BZ44" i="5"/>
  <c r="BY44" i="5"/>
  <c r="BX44" i="5"/>
  <c r="BW44" i="5"/>
  <c r="BV44" i="5"/>
  <c r="BU44" i="5"/>
  <c r="BT44" i="5"/>
  <c r="BS44" i="5"/>
  <c r="BR44" i="5"/>
  <c r="BQ44" i="5"/>
  <c r="BZ43" i="5"/>
  <c r="BY43" i="5"/>
  <c r="BX43" i="5"/>
  <c r="BW43" i="5"/>
  <c r="BV43" i="5"/>
  <c r="BU43" i="5"/>
  <c r="BT43" i="5"/>
  <c r="BS43" i="5"/>
  <c r="BR43" i="5"/>
  <c r="BQ43" i="5"/>
  <c r="BZ42" i="5"/>
  <c r="BY42" i="5"/>
  <c r="BX42" i="5"/>
  <c r="BW42" i="5"/>
  <c r="BV42" i="5"/>
  <c r="BU42" i="5"/>
  <c r="BT42" i="5"/>
  <c r="BS42" i="5"/>
  <c r="BR42" i="5"/>
  <c r="BQ42" i="5"/>
  <c r="BZ41" i="5"/>
  <c r="BY41" i="5"/>
  <c r="BX41" i="5"/>
  <c r="BW41" i="5"/>
  <c r="BV41" i="5"/>
  <c r="BU41" i="5"/>
  <c r="BT41" i="5"/>
  <c r="BS41" i="5"/>
  <c r="BR41" i="5"/>
  <c r="BQ41" i="5"/>
  <c r="BZ40" i="5"/>
  <c r="BY40" i="5"/>
  <c r="BX40" i="5"/>
  <c r="BW40" i="5"/>
  <c r="BV40" i="5"/>
  <c r="BU40" i="5"/>
  <c r="BT40" i="5"/>
  <c r="BS40" i="5"/>
  <c r="BR40" i="5"/>
  <c r="BQ40" i="5"/>
  <c r="BZ39" i="5"/>
  <c r="BY39" i="5"/>
  <c r="BX39" i="5"/>
  <c r="BW39" i="5"/>
  <c r="BV39" i="5"/>
  <c r="BU39" i="5"/>
  <c r="BT39" i="5"/>
  <c r="BS39" i="5"/>
  <c r="BR39" i="5"/>
  <c r="BQ39" i="5"/>
  <c r="BZ38" i="5"/>
  <c r="BY38" i="5"/>
  <c r="BX38" i="5"/>
  <c r="BW38" i="5"/>
  <c r="BV38" i="5"/>
  <c r="BU38" i="5"/>
  <c r="BT38" i="5"/>
  <c r="BS38" i="5"/>
  <c r="BR38" i="5"/>
  <c r="BQ38" i="5"/>
  <c r="BZ37" i="5"/>
  <c r="BY37" i="5"/>
  <c r="BX37" i="5"/>
  <c r="BW37" i="5"/>
  <c r="BV37" i="5"/>
  <c r="BU37" i="5"/>
  <c r="BT37" i="5"/>
  <c r="BS37" i="5"/>
  <c r="BR37" i="5"/>
  <c r="BQ37" i="5"/>
  <c r="BZ36" i="5"/>
  <c r="BY36" i="5"/>
  <c r="BX36" i="5"/>
  <c r="BW36" i="5"/>
  <c r="BV36" i="5"/>
  <c r="BU36" i="5"/>
  <c r="BT36" i="5"/>
  <c r="BS36" i="5"/>
  <c r="BR36" i="5"/>
  <c r="BQ36" i="5"/>
  <c r="BZ35" i="5"/>
  <c r="BY35" i="5"/>
  <c r="BX35" i="5"/>
  <c r="BW35" i="5"/>
  <c r="BV35" i="5"/>
  <c r="BU35" i="5"/>
  <c r="BT35" i="5"/>
  <c r="BS35" i="5"/>
  <c r="BR35" i="5"/>
  <c r="BQ35" i="5"/>
  <c r="BZ34" i="5"/>
  <c r="BY34" i="5"/>
  <c r="BX34" i="5"/>
  <c r="BW34" i="5"/>
  <c r="BV34" i="5"/>
  <c r="BU34" i="5"/>
  <c r="BT34" i="5"/>
  <c r="BS34" i="5"/>
  <c r="BR34" i="5"/>
  <c r="BQ34" i="5"/>
  <c r="BZ33" i="5"/>
  <c r="BY33" i="5"/>
  <c r="BX33" i="5"/>
  <c r="BW33" i="5"/>
  <c r="BV33" i="5"/>
  <c r="BU33" i="5"/>
  <c r="BT33" i="5"/>
  <c r="BS33" i="5"/>
  <c r="BR33" i="5"/>
  <c r="BQ33" i="5"/>
  <c r="BZ32" i="5"/>
  <c r="BY32" i="5"/>
  <c r="BX32" i="5"/>
  <c r="BW32" i="5"/>
  <c r="BV32" i="5"/>
  <c r="BU32" i="5"/>
  <c r="BT32" i="5"/>
  <c r="BS32" i="5"/>
  <c r="BR32" i="5"/>
  <c r="BQ32" i="5"/>
  <c r="BZ31" i="5"/>
  <c r="BY31" i="5"/>
  <c r="BX31" i="5"/>
  <c r="BW31" i="5"/>
  <c r="BV31" i="5"/>
  <c r="BU31" i="5"/>
  <c r="BT31" i="5"/>
  <c r="BS31" i="5"/>
  <c r="BR31" i="5"/>
  <c r="BQ31" i="5"/>
  <c r="BZ30" i="5"/>
  <c r="BY30" i="5"/>
  <c r="BX30" i="5"/>
  <c r="BW30" i="5"/>
  <c r="BV30" i="5"/>
  <c r="BU30" i="5"/>
  <c r="BT30" i="5"/>
  <c r="BS30" i="5"/>
  <c r="BR30" i="5"/>
  <c r="BQ30" i="5"/>
  <c r="BZ29" i="5"/>
  <c r="BY29" i="5"/>
  <c r="BX29" i="5"/>
  <c r="BW29" i="5"/>
  <c r="BV29" i="5"/>
  <c r="BU29" i="5"/>
  <c r="BT29" i="5"/>
  <c r="BS29" i="5"/>
  <c r="BR29" i="5"/>
  <c r="BQ29" i="5"/>
  <c r="BZ28" i="5"/>
  <c r="BY28" i="5"/>
  <c r="BX28" i="5"/>
  <c r="BW28" i="5"/>
  <c r="BV28" i="5"/>
  <c r="BU28" i="5"/>
  <c r="BT28" i="5"/>
  <c r="BS28" i="5"/>
  <c r="BR28" i="5"/>
  <c r="BQ28" i="5"/>
  <c r="BZ27" i="5"/>
  <c r="BY27" i="5"/>
  <c r="BX27" i="5"/>
  <c r="BW27" i="5"/>
  <c r="BV27" i="5"/>
  <c r="BU27" i="5"/>
  <c r="BT27" i="5"/>
  <c r="BS27" i="5"/>
  <c r="BR27" i="5"/>
  <c r="BQ27" i="5"/>
  <c r="BZ26" i="5"/>
  <c r="BY26" i="5"/>
  <c r="BX26" i="5"/>
  <c r="BW26" i="5"/>
  <c r="BV26" i="5"/>
  <c r="BU26" i="5"/>
  <c r="BT26" i="5"/>
  <c r="BS26" i="5"/>
  <c r="BR26" i="5"/>
  <c r="BQ26" i="5"/>
  <c r="BZ25" i="5"/>
  <c r="BY25" i="5"/>
  <c r="BX25" i="5"/>
  <c r="BW25" i="5"/>
  <c r="BV25" i="5"/>
  <c r="BU25" i="5"/>
  <c r="BT25" i="5"/>
  <c r="BS25" i="5"/>
  <c r="BR25" i="5"/>
  <c r="BQ25" i="5"/>
  <c r="BZ24" i="5"/>
  <c r="BY24" i="5"/>
  <c r="BX24" i="5"/>
  <c r="BW24" i="5"/>
  <c r="BV24" i="5"/>
  <c r="BU24" i="5"/>
  <c r="BT24" i="5"/>
  <c r="BS24" i="5"/>
  <c r="BR24" i="5"/>
  <c r="BQ24" i="5"/>
  <c r="BZ23" i="5"/>
  <c r="BY23" i="5"/>
  <c r="BX23" i="5"/>
  <c r="BW23" i="5"/>
  <c r="BV23" i="5"/>
  <c r="BU23" i="5"/>
  <c r="BT23" i="5"/>
  <c r="BS23" i="5"/>
  <c r="BR23" i="5"/>
  <c r="BQ23" i="5"/>
  <c r="BZ22" i="5"/>
  <c r="BY22" i="5"/>
  <c r="BX22" i="5"/>
  <c r="BW22" i="5"/>
  <c r="BV22" i="5"/>
  <c r="BU22" i="5"/>
  <c r="BT22" i="5"/>
  <c r="BS22" i="5"/>
  <c r="BR22" i="5"/>
  <c r="BQ22" i="5"/>
  <c r="BZ21" i="5"/>
  <c r="BY21" i="5"/>
  <c r="BX21" i="5"/>
  <c r="BW21" i="5"/>
  <c r="BV21" i="5"/>
  <c r="BU21" i="5"/>
  <c r="BT21" i="5"/>
  <c r="BS21" i="5"/>
  <c r="BR21" i="5"/>
  <c r="BQ21" i="5"/>
  <c r="BZ20" i="5"/>
  <c r="BY20" i="5"/>
  <c r="BX20" i="5"/>
  <c r="BW20" i="5"/>
  <c r="BV20" i="5"/>
  <c r="BU20" i="5"/>
  <c r="BT20" i="5"/>
  <c r="BS20" i="5"/>
  <c r="BR20" i="5"/>
  <c r="BQ20" i="5"/>
  <c r="BZ19" i="5"/>
  <c r="BY19" i="5"/>
  <c r="BX19" i="5"/>
  <c r="BW19" i="5"/>
  <c r="BV19" i="5"/>
  <c r="BU19" i="5"/>
  <c r="BT19" i="5"/>
  <c r="BS19" i="5"/>
  <c r="BR19" i="5"/>
  <c r="BQ19" i="5"/>
  <c r="BZ18" i="5"/>
  <c r="BY18" i="5"/>
  <c r="BX18" i="5"/>
  <c r="BW18" i="5"/>
  <c r="BV18" i="5"/>
  <c r="BU18" i="5"/>
  <c r="BT18" i="5"/>
  <c r="BS18" i="5"/>
  <c r="BR18" i="5"/>
  <c r="BQ18" i="5"/>
  <c r="BZ17" i="5"/>
  <c r="BY17" i="5"/>
  <c r="BX17" i="5"/>
  <c r="BW17" i="5"/>
  <c r="BV17" i="5"/>
  <c r="BU17" i="5"/>
  <c r="BT17" i="5"/>
  <c r="BS17" i="5"/>
  <c r="BR17" i="5"/>
  <c r="BQ17" i="5"/>
  <c r="BZ16" i="5"/>
  <c r="BY16" i="5"/>
  <c r="BX16" i="5"/>
  <c r="BW16" i="5"/>
  <c r="BV16" i="5"/>
  <c r="BU16" i="5"/>
  <c r="BT16" i="5"/>
  <c r="BS16" i="5"/>
  <c r="BR16" i="5"/>
  <c r="BQ16" i="5"/>
  <c r="BZ15" i="5"/>
  <c r="BY15" i="5"/>
  <c r="BX15" i="5"/>
  <c r="BW15" i="5"/>
  <c r="BV15" i="5"/>
  <c r="BU15" i="5"/>
  <c r="BT15" i="5"/>
  <c r="BS15" i="5"/>
  <c r="BR15" i="5"/>
  <c r="BQ15" i="5"/>
  <c r="BZ14" i="5"/>
  <c r="BY14" i="5"/>
  <c r="BX14" i="5"/>
  <c r="BW14" i="5"/>
  <c r="BV14" i="5"/>
  <c r="BU14" i="5"/>
  <c r="BT14" i="5"/>
  <c r="BS14" i="5"/>
  <c r="BR14" i="5"/>
  <c r="BQ14" i="5"/>
  <c r="BZ13" i="5"/>
  <c r="BY13" i="5"/>
  <c r="BX13" i="5"/>
  <c r="BW13" i="5"/>
  <c r="BV13" i="5"/>
  <c r="BU13" i="5"/>
  <c r="BT13" i="5"/>
  <c r="BS13" i="5"/>
  <c r="BR13" i="5"/>
  <c r="BQ13" i="5"/>
  <c r="BZ12" i="5"/>
  <c r="BY12" i="5"/>
  <c r="BX12" i="5"/>
  <c r="BW12" i="5"/>
  <c r="BV12" i="5"/>
  <c r="BU12" i="5"/>
  <c r="BT12" i="5"/>
  <c r="BS12" i="5"/>
  <c r="BR12" i="5"/>
  <c r="BQ12" i="5"/>
  <c r="BZ11" i="5"/>
  <c r="BY11" i="5"/>
  <c r="BX11" i="5"/>
  <c r="BW11" i="5"/>
  <c r="BV11" i="5"/>
  <c r="BU11" i="5"/>
  <c r="BT11" i="5"/>
  <c r="BS11" i="5"/>
  <c r="BR11" i="5"/>
  <c r="BQ11" i="5"/>
  <c r="BZ10" i="5"/>
  <c r="BY10" i="5"/>
  <c r="BX10" i="5"/>
  <c r="BW10" i="5"/>
  <c r="BV10" i="5"/>
  <c r="BU10" i="5"/>
  <c r="BT10" i="5"/>
  <c r="BS10" i="5"/>
  <c r="BR10" i="5"/>
  <c r="BQ10" i="5"/>
  <c r="BZ9" i="5"/>
  <c r="BY9" i="5"/>
  <c r="BX9" i="5"/>
  <c r="BW9" i="5"/>
  <c r="BV9" i="5"/>
  <c r="BU9" i="5"/>
  <c r="BT9" i="5"/>
  <c r="BS9" i="5"/>
  <c r="BR9" i="5"/>
  <c r="BQ9" i="5"/>
  <c r="BZ8" i="5"/>
  <c r="BY8" i="5"/>
  <c r="BX8" i="5"/>
  <c r="BW8" i="5"/>
  <c r="BV8" i="5"/>
  <c r="BU8" i="5"/>
  <c r="BT8" i="5"/>
  <c r="BS8" i="5"/>
  <c r="BR8" i="5"/>
  <c r="BQ8" i="5"/>
  <c r="BZ7" i="5"/>
  <c r="BY7" i="5"/>
  <c r="BX7" i="5"/>
  <c r="BW7" i="5"/>
  <c r="BV7" i="5"/>
  <c r="BU7" i="5"/>
  <c r="BT7" i="5"/>
  <c r="BS7" i="5"/>
  <c r="BR7" i="5"/>
  <c r="BQ7" i="5"/>
  <c r="BZ6" i="5"/>
  <c r="BY6" i="5"/>
  <c r="BX6" i="5"/>
  <c r="BW6" i="5"/>
  <c r="BV6" i="5"/>
  <c r="BU6" i="5"/>
  <c r="BT6" i="5"/>
  <c r="BS6" i="5"/>
  <c r="BR6" i="5"/>
  <c r="BQ6" i="5"/>
  <c r="BZ5" i="5"/>
  <c r="BY5" i="5"/>
  <c r="BX5" i="5"/>
  <c r="BW5" i="5"/>
  <c r="BV5" i="5"/>
  <c r="BU5" i="5"/>
  <c r="BT5" i="5"/>
  <c r="BS5" i="5"/>
  <c r="BR5" i="5"/>
  <c r="BQ5" i="5"/>
  <c r="BZ4" i="5"/>
  <c r="BY4" i="5"/>
  <c r="BX4" i="5"/>
  <c r="BW4" i="5"/>
  <c r="BV4" i="5"/>
  <c r="BU4" i="5"/>
  <c r="BT4" i="5"/>
  <c r="BS4" i="5"/>
  <c r="BR4" i="5"/>
  <c r="BQ4" i="5"/>
  <c r="BZ3" i="5"/>
  <c r="BY3" i="5"/>
  <c r="BX3" i="5"/>
  <c r="BW3" i="5"/>
  <c r="BV3" i="5"/>
  <c r="BU3" i="5"/>
  <c r="BT3" i="5"/>
  <c r="BS3" i="5"/>
  <c r="BR3" i="5"/>
  <c r="BQ3" i="5"/>
  <c r="F78" i="5" l="1"/>
  <c r="F77" i="5"/>
</calcChain>
</file>

<file path=xl/sharedStrings.xml><?xml version="1.0" encoding="utf-8"?>
<sst xmlns="http://schemas.openxmlformats.org/spreadsheetml/2006/main" count="5343" uniqueCount="708">
  <si>
    <t>HSN</t>
  </si>
  <si>
    <t>TSN</t>
  </si>
  <si>
    <t>Erstzulassung</t>
  </si>
  <si>
    <t>Nein</t>
  </si>
  <si>
    <t>SF 5</t>
  </si>
  <si>
    <t>Ja</t>
  </si>
  <si>
    <t>Leistung (in kW)</t>
  </si>
  <si>
    <t>Zulässiges Gesamtgewicht (in kg, max. 3.500 kg)</t>
  </si>
  <si>
    <t>Zulässiges Gesamtgewicht (in kg, mind. 3.501 kg)</t>
  </si>
  <si>
    <t>Zulässiges Gesamtgewicht (in kg)</t>
  </si>
  <si>
    <t>Fahrzeugart</t>
  </si>
  <si>
    <t>ABS</t>
  </si>
  <si>
    <t>Aufbauarten</t>
  </si>
  <si>
    <t>Gefahrguttransporte</t>
  </si>
  <si>
    <t>ADR-Klassen</t>
  </si>
  <si>
    <t>Vorversicherer</t>
  </si>
  <si>
    <t>Halter</t>
  </si>
  <si>
    <t>Erstzulassung auf Halter</t>
  </si>
  <si>
    <t>Halter | Postleitzahl</t>
  </si>
  <si>
    <t>Halter | Ort</t>
  </si>
  <si>
    <t>Finanzierungsart</t>
  </si>
  <si>
    <t>Fahrzeugwert (in €)</t>
  </si>
  <si>
    <t>Mehrwerte (in €)</t>
  </si>
  <si>
    <t>Saison Beginn</t>
  </si>
  <si>
    <t>Saison Ende</t>
  </si>
  <si>
    <t>Jährliche Fahrleistung (in km)</t>
  </si>
  <si>
    <t>Abstellplatz</t>
  </si>
  <si>
    <t>Nutzung</t>
  </si>
  <si>
    <t>Fahrtzweck | PKW</t>
  </si>
  <si>
    <t>Fahrtzweck | LKW bis 3,5 t</t>
  </si>
  <si>
    <t>Fahrtzweck | LKW über 3,5 t</t>
  </si>
  <si>
    <t>Versicherungsumfang</t>
  </si>
  <si>
    <t>Selbstbeteiligung (VK | TK)</t>
  </si>
  <si>
    <t>Selbstbeteiligung (TK)</t>
  </si>
  <si>
    <t>SF-Klasse Haftpflicht</t>
  </si>
  <si>
    <t>SF-Klasse Vollkasko</t>
  </si>
  <si>
    <t>Übernahme einer Sondereinstufung</t>
  </si>
  <si>
    <t>Vertragsdauer der Vorversicherung (in Jahre)</t>
  </si>
  <si>
    <t>Anzahl Schäden | Haftpflicht</t>
  </si>
  <si>
    <t>Anzahl Schäden | Teilkasko</t>
  </si>
  <si>
    <t>Anzahl Schäden | Vollkasko</t>
  </si>
  <si>
    <t>Vorschäden in den letzten 2 Jahren</t>
  </si>
  <si>
    <t>Add-On | Rabattschutz</t>
  </si>
  <si>
    <t>Add-On | GAP-Deckung</t>
  </si>
  <si>
    <t>Add-On | Brems-, Betriebs- und Bruchschäden</t>
  </si>
  <si>
    <t>Add-On | Fahrerschutz</t>
  </si>
  <si>
    <t>Add-On | Schutzbrief</t>
  </si>
  <si>
    <t>Add-On | Auslandsschutz</t>
  </si>
  <si>
    <t>Add-On | Werkstattbonus/ -bindung</t>
  </si>
  <si>
    <t>Fahrzeugidentnummer</t>
  </si>
  <si>
    <t>Versicherungsscheinnummer</t>
  </si>
  <si>
    <t>Neueinstufung</t>
  </si>
  <si>
    <t>Kennzeichenart</t>
  </si>
  <si>
    <t>003 - Kraftrad, Kraftroller</t>
  </si>
  <si>
    <t>vorhanden</t>
  </si>
  <si>
    <t>- Sonstige -</t>
  </si>
  <si>
    <t>- Keine -</t>
  </si>
  <si>
    <t>ADAC Autoversicherung AG</t>
  </si>
  <si>
    <t>Firma/Versicherungsnehmer</t>
  </si>
  <si>
    <t>Januar</t>
  </si>
  <si>
    <t>Ausschließlich privat (100%)</t>
  </si>
  <si>
    <t>Haftpflicht</t>
  </si>
  <si>
    <t>VK: 0 € | TK: 0 €</t>
  </si>
  <si>
    <t>TK: 0 €</t>
  </si>
  <si>
    <t>SF 0</t>
  </si>
  <si>
    <t>Amtliches Kennzeichen</t>
  </si>
  <si>
    <t>112 - PKW Eigenverwendung</t>
  </si>
  <si>
    <t>nicht vorhanden</t>
  </si>
  <si>
    <t>Geschlossener Kasten</t>
  </si>
  <si>
    <t>Gefahrguttransport nach §35 GGVSEB</t>
  </si>
  <si>
    <t>Klasse 9: Verschiedene gefährliche Stoffe und Gegenstände</t>
  </si>
  <si>
    <t>ADLER Versicherung AG</t>
  </si>
  <si>
    <t>Eigenfinanzierung</t>
  </si>
  <si>
    <t>Februar</t>
  </si>
  <si>
    <t>Überwiegend privat (&gt;50%)</t>
  </si>
  <si>
    <t>Haftpflicht | Teilkasko</t>
  </si>
  <si>
    <t>VK: 150 € | TK: 0 €</t>
  </si>
  <si>
    <t>TK: 150 €</t>
  </si>
  <si>
    <t>SF S</t>
  </si>
  <si>
    <t>SFR Übernahme aus einem Vorvertrag</t>
  </si>
  <si>
    <t>127 - Campingkraftfahrzeug/ Wohnmobil Eigenverwendung</t>
  </si>
  <si>
    <t>Geschlossener Kasten mit Ladegerät</t>
  </si>
  <si>
    <t>Klasse 6.2: Ansteckungsgefährliche Stoffe</t>
  </si>
  <si>
    <t>AdmiralDirekt.de (Itzehoer Versicherung)</t>
  </si>
  <si>
    <t>Sonstige Person</t>
  </si>
  <si>
    <t>Kreditfinanzierung</t>
  </si>
  <si>
    <t>März</t>
  </si>
  <si>
    <t>Überwiegend geschäftlich (&gt;50%)</t>
  </si>
  <si>
    <t>Haftpflicht | Vollkasko</t>
  </si>
  <si>
    <t>VK: 150 € | TK: 150 €</t>
  </si>
  <si>
    <t>TK: 300 €</t>
  </si>
  <si>
    <t>SF M</t>
  </si>
  <si>
    <t>140 - Personenmietwagen</t>
  </si>
  <si>
    <t>Geschlossener Kasten mit Isolierwänden und Kühlung</t>
  </si>
  <si>
    <t>Klasse 8: Ätzende Stoffe</t>
  </si>
  <si>
    <t>AIG Europe S.A. Direktion für Deutschland</t>
  </si>
  <si>
    <t>Leasing</t>
  </si>
  <si>
    <t>April</t>
  </si>
  <si>
    <t>Ausschließlich geschäftlich (100%)</t>
  </si>
  <si>
    <t>VK: 300 € | TK: 0 €</t>
  </si>
  <si>
    <t>TK: 500 €</t>
  </si>
  <si>
    <t>SF 1/2</t>
  </si>
  <si>
    <t>150 - Taxi</t>
  </si>
  <si>
    <t>Klasse 4.1: Entzündbare feste Stoffe</t>
  </si>
  <si>
    <t>Aioi Nissay Dowa Insurance Company (Deutschland)</t>
  </si>
  <si>
    <t>Mai</t>
  </si>
  <si>
    <t>Kundenbesuche/ Kundendienst</t>
  </si>
  <si>
    <t>VK: 300 € | TK: 150 €</t>
  </si>
  <si>
    <t>SF 1</t>
  </si>
  <si>
    <t>251 - Lieferwagen/ LKW bis 3,5t im Werkverkehr</t>
  </si>
  <si>
    <t>Kipper</t>
  </si>
  <si>
    <t>Klasse 3: Brennbare Flüssigkeiten</t>
  </si>
  <si>
    <t>Allianz Versicherungs-AG Hauptverwaltung</t>
  </si>
  <si>
    <t>Juni</t>
  </si>
  <si>
    <t>VK: 300 € | TK: 300 €</t>
  </si>
  <si>
    <t>TK: 1.000 €</t>
  </si>
  <si>
    <t>SF 2</t>
  </si>
  <si>
    <t>261 - Lieferwagen/ LKW bis 3,5t im gewerblichen Güterverkehr</t>
  </si>
  <si>
    <t>Kipper mit Ladegerät</t>
  </si>
  <si>
    <t>Klasse 5.1: Entzündend (oxidierend) wirkende Stoffe</t>
  </si>
  <si>
    <t>Allianz Direct Versicherungs-AG (ehem. AllSecur)</t>
  </si>
  <si>
    <t>Juli</t>
  </si>
  <si>
    <t>VK: 500 € | TK: 0 €</t>
  </si>
  <si>
    <t>TK: 2.500 €</t>
  </si>
  <si>
    <t>SF 3</t>
  </si>
  <si>
    <t>351 - LKW über 3,5t im Werkverkehr</t>
  </si>
  <si>
    <t>Tieflader</t>
  </si>
  <si>
    <t>Klasse 1: Explosive Stoffe und Gegenstände</t>
  </si>
  <si>
    <t>ALTE LEIPZIGER Versicherung AG</t>
  </si>
  <si>
    <t>August</t>
  </si>
  <si>
    <t>VK: 500 € | TK: 150 €</t>
  </si>
  <si>
    <t>TK: 5.000 €</t>
  </si>
  <si>
    <t>SF 4</t>
  </si>
  <si>
    <t>361 - LKW über 3,5t im gewerblichen Güterverkehr</t>
  </si>
  <si>
    <t>Offener Kasten</t>
  </si>
  <si>
    <t>Klasse 2.1: Brennbare Gase</t>
  </si>
  <si>
    <t>ARAG Allgemeine Versicherungs-AG</t>
  </si>
  <si>
    <t>September</t>
  </si>
  <si>
    <t>VK: 500 € | TK: 300 €</t>
  </si>
  <si>
    <t>401 - Zugmaschine im Werkverkehr</t>
  </si>
  <si>
    <t>Offener Kasten mit Ladegerät</t>
  </si>
  <si>
    <t>Klasse 6.1: Giftige Stoffe</t>
  </si>
  <si>
    <t>ASSTEL Sachversicherung Aktiengesellschaft</t>
  </si>
  <si>
    <t>Oktober</t>
  </si>
  <si>
    <t>VK: 500 € | TK: 500 €</t>
  </si>
  <si>
    <t>SF 6</t>
  </si>
  <si>
    <t>411 - Zugmaschine im gewerblichen Güterverkehr</t>
  </si>
  <si>
    <t>Plattform</t>
  </si>
  <si>
    <t>Klasse 5.2: Organische Peroxide</t>
  </si>
  <si>
    <t>AXA Versicherung AG</t>
  </si>
  <si>
    <t>November</t>
  </si>
  <si>
    <t>SF 7</t>
  </si>
  <si>
    <t>359 - Lehr-LKW über 3,5t</t>
  </si>
  <si>
    <t>Plattform mit Ladegerät</t>
  </si>
  <si>
    <t>Klasse 7: Radioaktive Stoffe</t>
  </si>
  <si>
    <t>AXA easy Versicherung AG</t>
  </si>
  <si>
    <t>Dezember</t>
  </si>
  <si>
    <t>SF 8</t>
  </si>
  <si>
    <t>451 - Landwirtschaftliche Zugmaschine (Kein Einsatz im Lohnbetrieb)</t>
  </si>
  <si>
    <t>Seitenplanen/ Curtainsider</t>
  </si>
  <si>
    <t>Klasse 4.2: Selbstentzündliche Stoffe</t>
  </si>
  <si>
    <t>BA die Bayerische Allgemeine Versicherung</t>
  </si>
  <si>
    <t>Warenbeförderung (entgeltlich)</t>
  </si>
  <si>
    <t>SF 9</t>
  </si>
  <si>
    <t>Grünes Kennzeichen</t>
  </si>
  <si>
    <t>452 - Landwirtschaftliche Zugmaschine (Einsatz im Lohnbetrieb)</t>
  </si>
  <si>
    <t>Seitenplanen/ Curtainsider mit Ladegerät</t>
  </si>
  <si>
    <t>Klasse 4.3: Stoffe, die bei Wasserberührung entzündbare Gase entwickeln</t>
  </si>
  <si>
    <t>Barmenia Allgemeine Versicherungs-AG</t>
  </si>
  <si>
    <t>Firmeninhaber/Geschäftsführer</t>
  </si>
  <si>
    <t>SF 10</t>
  </si>
  <si>
    <t>541 - Wohnwagenanhänger</t>
  </si>
  <si>
    <t>Heizöl- und Treibstoffbeförderung</t>
  </si>
  <si>
    <t>Basler Sachversicherungs-AG</t>
  </si>
  <si>
    <t>SF 11</t>
  </si>
  <si>
    <t>542 - Anhänger in Sonderausführung</t>
  </si>
  <si>
    <t>Hakenlift/ Ladegerät</t>
  </si>
  <si>
    <t>BavariaDirekt Versicherung AG</t>
  </si>
  <si>
    <t>VK: 1.000 € | TK: 0 €</t>
  </si>
  <si>
    <t>SF 12</t>
  </si>
  <si>
    <t>542 - Auflieger in Sonderausführung</t>
  </si>
  <si>
    <t>Leasing-/Kreditgeber</t>
  </si>
  <si>
    <t>VK: 1.000 € | TK: 150 €</t>
  </si>
  <si>
    <t>SF 13</t>
  </si>
  <si>
    <t>551 - Anhänger zu landwirtschaftlichen Zugmaschinen</t>
  </si>
  <si>
    <t>Siloaufbau</t>
  </si>
  <si>
    <t>BGV-Versicherung AG</t>
  </si>
  <si>
    <t>SF 14</t>
  </si>
  <si>
    <t>551 - Auflieger zu landwirtschaftlichen Zugmaschinen</t>
  </si>
  <si>
    <t>Tankaufbau</t>
  </si>
  <si>
    <t>Concordia Versicherungs-Gesellschaft a.G.</t>
  </si>
  <si>
    <t>Warenauslieferung (unentgeltlich)</t>
  </si>
  <si>
    <t>VK: 1.000 € | TK: 500 €</t>
  </si>
  <si>
    <t>SF 15</t>
  </si>
  <si>
    <t>581 - Anhänger im Werk- und Privatverkehr</t>
  </si>
  <si>
    <t>Tier-/ Viehtransporter</t>
  </si>
  <si>
    <t>Condor Allgemeine Versicherungs-AG</t>
  </si>
  <si>
    <t>SF 16</t>
  </si>
  <si>
    <t>581 - Auflieger im Werk- und Privatverkehr</t>
  </si>
  <si>
    <t>Continentale Sachversicherung AG</t>
  </si>
  <si>
    <t>VK: 1.000 € | TK: 1.000 €</t>
  </si>
  <si>
    <t>SF 17</t>
  </si>
  <si>
    <t>591 - Anhänger im gewerblichen Güterverkehr</t>
  </si>
  <si>
    <t>Verkaufs-/ Werbezweckfahrzeug</t>
  </si>
  <si>
    <t>Cosmos Versicherung AG</t>
  </si>
  <si>
    <t>VK: 2.500 € | TK: 0 €</t>
  </si>
  <si>
    <t>SF 18</t>
  </si>
  <si>
    <t>591 - Auflieger im gewerblichen Güterverkehr</t>
  </si>
  <si>
    <t>DA Deutsche Allgemeine Versicherung AG</t>
  </si>
  <si>
    <t>VK: 2.500 € | TK: 150 €</t>
  </si>
  <si>
    <t>SF 19</t>
  </si>
  <si>
    <t>ATL/ Container</t>
  </si>
  <si>
    <t>DBV Deutsche Beamtenversicherung AG</t>
  </si>
  <si>
    <t>SF 20</t>
  </si>
  <si>
    <t>Debeka Allgemeine Versicherung AG</t>
  </si>
  <si>
    <t>VK: 2.500 € | TK: 500 €</t>
  </si>
  <si>
    <t>SF 21</t>
  </si>
  <si>
    <t>Fahrzeugtransporter</t>
  </si>
  <si>
    <t>Deutscher Ring Sachversicherungs-AG</t>
  </si>
  <si>
    <t>SF 22</t>
  </si>
  <si>
    <t>Fahrzeugtransporter mit Ladegerät</t>
  </si>
  <si>
    <t>DEVK Allgemeine Versicherungs-AG</t>
  </si>
  <si>
    <t>VK: 2.500 € | TK: 1.000 €</t>
  </si>
  <si>
    <t>SF 23</t>
  </si>
  <si>
    <t>621 - Sonstiger Omnibus (Hotel-, Werk-, Lehr-Omnibuss)</t>
  </si>
  <si>
    <t>DEVK Sach- u. HUK-VVaG Sozialeinrichtung Bahn</t>
  </si>
  <si>
    <t>VK: 2.500 € | TK: 2.500 €</t>
  </si>
  <si>
    <t>SF 24</t>
  </si>
  <si>
    <t>701 - Abschleppwagen</t>
  </si>
  <si>
    <t>Dialog Versicherung AG</t>
  </si>
  <si>
    <t>VK: 5.000 € | TK: 0 €</t>
  </si>
  <si>
    <t>SF 25</t>
  </si>
  <si>
    <t>702 - Sonstige Arbeitsmaschine</t>
  </si>
  <si>
    <t>ERGO Versicherung AG</t>
  </si>
  <si>
    <t>VK: 5.000 € | TK: 150 €</t>
  </si>
  <si>
    <t>SF 26</t>
  </si>
  <si>
    <t>707 - Krankenwagen</t>
  </si>
  <si>
    <t>Bootsträger</t>
  </si>
  <si>
    <t>ERGO Direkt Versicherung AG</t>
  </si>
  <si>
    <t>SF 27</t>
  </si>
  <si>
    <t>708 - Gabelstapler</t>
  </si>
  <si>
    <t>EUROPA Versicherung AG</t>
  </si>
  <si>
    <t>VK: 5.000 € | TK: 500 €</t>
  </si>
  <si>
    <t>SF 28</t>
  </si>
  <si>
    <t>EUROPA Versicherung AG - EUROPA-go</t>
  </si>
  <si>
    <t>SF 29</t>
  </si>
  <si>
    <t>Fahrlehrerversicherung Verein a.G.</t>
  </si>
  <si>
    <t>VK: 5.000 € | TK: 1.000 €</t>
  </si>
  <si>
    <t>SF 30</t>
  </si>
  <si>
    <t>Feuersozietät Berlin Brandenburg Versicherung AG</t>
  </si>
  <si>
    <t>SF 31</t>
  </si>
  <si>
    <t>Deutsche Niederlassung der FRIDAY Insurance S.A.</t>
  </si>
  <si>
    <t>VK: 5.000 € | TK: 5.000 €</t>
  </si>
  <si>
    <t>SF 32</t>
  </si>
  <si>
    <t>GAV Versicherungs-AG</t>
  </si>
  <si>
    <t>SF 33</t>
  </si>
  <si>
    <t>SF 34</t>
  </si>
  <si>
    <t>Generali Dtl. Versicherung AG (ehem. Generali)</t>
  </si>
  <si>
    <t>SF 35</t>
  </si>
  <si>
    <t xml:space="preserve">GHV Gemeinnützige Haftpflicht-Vers.A.d.ö.R. </t>
  </si>
  <si>
    <t>SF 36</t>
  </si>
  <si>
    <t>Gothaer Allgemeine Versicherung AG</t>
  </si>
  <si>
    <t>SF 37</t>
  </si>
  <si>
    <t>GVV Direktversicherung AG</t>
  </si>
  <si>
    <t>SF 38</t>
  </si>
  <si>
    <t>Hamburger Feuerkasse Versicherungs-AG</t>
  </si>
  <si>
    <t>SF 39</t>
  </si>
  <si>
    <t>SF 40</t>
  </si>
  <si>
    <t>HanseMerkur Allgemeine Versicherung AG</t>
  </si>
  <si>
    <t>SF 41</t>
  </si>
  <si>
    <t>HDI Versicherung AG</t>
  </si>
  <si>
    <t>SF 42</t>
  </si>
  <si>
    <t>Gerling-Konzern Allgemeine Versicherungs-Ges.</t>
  </si>
  <si>
    <t>SF 43</t>
  </si>
  <si>
    <t>Helvetia Schweizerische Versicherungsges. AG</t>
  </si>
  <si>
    <t>SF 44</t>
  </si>
  <si>
    <t>HUK-COBURG-Allgemeine Versicherung AG</t>
  </si>
  <si>
    <t>SF 45</t>
  </si>
  <si>
    <t>HUK-COBURG Haftpflicht-Unterstützungs-Kasse a.G.</t>
  </si>
  <si>
    <t>SF 46</t>
  </si>
  <si>
    <t>HUK24 AG</t>
  </si>
  <si>
    <t>SF 47</t>
  </si>
  <si>
    <t>Itzehoer Versicherung / Brandgilde von 1691 VVaG</t>
  </si>
  <si>
    <t>SF 48</t>
  </si>
  <si>
    <t>Janitos Versicherung AG</t>
  </si>
  <si>
    <t>SF 49</t>
  </si>
  <si>
    <t>KRAVAG-ALLGEMEINE Versicherungs-AG</t>
  </si>
  <si>
    <t>SF 50</t>
  </si>
  <si>
    <t>KRAVAG-LOGISTIC Versicherungs-AG</t>
  </si>
  <si>
    <t>Lippische Landesbrandversicherung AG</t>
  </si>
  <si>
    <t>Landesschadenhilfe Versicherung VaG</t>
  </si>
  <si>
    <t>LVM Landwirtschaftlicher Versicherungsverein Münster a.G.</t>
  </si>
  <si>
    <t>Mannheimer Versicherung AG</t>
  </si>
  <si>
    <t>Mecklenburgische Versicherungs-Gesellschaft a.G.</t>
  </si>
  <si>
    <t>MÜNCHENER VEREIN Allgemeine Versicherungs-AG</t>
  </si>
  <si>
    <t>SCHWEIZER-NATIONAL Versicherungs-AG in Deutschland</t>
  </si>
  <si>
    <t>Neodigital Versicherung AG</t>
  </si>
  <si>
    <t>Nexible GmbH</t>
  </si>
  <si>
    <t>NÜRNBERGER Allgemeine Versicherungs-AG</t>
  </si>
  <si>
    <t>NÜRNBERGER Beamten Allgemeine Versicherung AG</t>
  </si>
  <si>
    <t>GARANTA Versicherungs-AG</t>
  </si>
  <si>
    <t>Öffentliche Feuerversicherung Sachsen-Anhalt</t>
  </si>
  <si>
    <t>Öffentliche Sachversicherung Braunschweig</t>
  </si>
  <si>
    <t>Öffentliche Versicherung Oldenburg</t>
  </si>
  <si>
    <t>ONE Versicherung AG</t>
  </si>
  <si>
    <t>Provinzial Versicherung AG (ehem. Rheinland)</t>
  </si>
  <si>
    <t>Provinzial Nord Brandkasse Aktiengesellschaft</t>
  </si>
  <si>
    <t>R+V Allgemeine Versicherung AG</t>
  </si>
  <si>
    <t>R+V Direktversicherung AG</t>
  </si>
  <si>
    <t>RheinLand Versicherungs AG</t>
  </si>
  <si>
    <t>Rhion Versicherung AG</t>
  </si>
  <si>
    <t>Saarland Feuerversicherung AG</t>
  </si>
  <si>
    <t>SIGNAL IDUNA Allgemeine Versicherung AG</t>
  </si>
  <si>
    <t>Schwarzmeer und Ostsee Versicherungs-AG SOVAG</t>
  </si>
  <si>
    <t>Sparkassen DirektVersicherung AG</t>
  </si>
  <si>
    <t>Sparkassen-Versicherung Sachsen Allgem. Vers. AG</t>
  </si>
  <si>
    <t>SV SparkassenVersicherung AG</t>
  </si>
  <si>
    <t>uniVersa Allgemeine Versicherung AG</t>
  </si>
  <si>
    <t>Versicherungskammer Bayern Vers.-Anstalt d.ö.R.</t>
  </si>
  <si>
    <t>Verti Versicherung AG</t>
  </si>
  <si>
    <t>VGH Landschaftliche Brandkasse Hannover</t>
  </si>
  <si>
    <t>VHV Allgemeine Versicherung AG</t>
  </si>
  <si>
    <t>VÖDAG Versicherung für den öffentlichen Dienst</t>
  </si>
  <si>
    <t>Volkswagen Autoversicherung AG</t>
  </si>
  <si>
    <t>VOLKSWOHL-BUND Sachversicherung AG</t>
  </si>
  <si>
    <t>Versicherer im Raum der Kirchen Sachversicherung AG</t>
  </si>
  <si>
    <t>Provinzial Versicherung AG (ehem. Westfälische)</t>
  </si>
  <si>
    <t>WGV-Versicherung AG</t>
  </si>
  <si>
    <t>Württembergische GemeindeVersicherung a.G.</t>
  </si>
  <si>
    <t>Württembergische Versicherung AG</t>
  </si>
  <si>
    <t>WWK Allgemeine Versicherung AG</t>
  </si>
  <si>
    <t>Zurich Insurance plc Niederlassung Deutschland</t>
  </si>
  <si>
    <t>Adam Riese GmbH</t>
  </si>
  <si>
    <t>Euro Insurance Ltd. c/o Van Ameyde Germany AG</t>
  </si>
  <si>
    <t>freeyou AG - Ein Vertriebspartner der GAV Vers.-AG</t>
  </si>
  <si>
    <t>HDI Global SE</t>
  </si>
  <si>
    <t>iptiQ EMEA P&amp;C S.A. Niederlassung Deutschland</t>
  </si>
  <si>
    <t>Wefox Insurance AG</t>
  </si>
  <si>
    <t>Herstellername</t>
  </si>
  <si>
    <t>Kennzeichen (Format: ABC-DE 123)</t>
  </si>
  <si>
    <t>Halter | Rechtsform</t>
  </si>
  <si>
    <t>Halter | Anrede</t>
  </si>
  <si>
    <t>Halter | Vorname</t>
  </si>
  <si>
    <t>Halter | Name</t>
  </si>
  <si>
    <t>Halter | Straße</t>
  </si>
  <si>
    <t>Halter | Hausnummer</t>
  </si>
  <si>
    <t>Hubraum in ccm</t>
  </si>
  <si>
    <t>Vorgangsart</t>
  </si>
  <si>
    <t>Art der SFR Übernahme</t>
  </si>
  <si>
    <t>Add-On | Ausnahmegenehmigung §70 StVZO</t>
  </si>
  <si>
    <t>Add-On | Einsatz im Lohnbetrieb</t>
  </si>
  <si>
    <t>Add-On | Einsatz im Winterdienst</t>
  </si>
  <si>
    <t>Saisonkennzeichen</t>
  </si>
  <si>
    <t>Lfd. Nr.</t>
  </si>
  <si>
    <t>--- Häufig gewählte Fahrzeugarten ---</t>
  </si>
  <si>
    <t>AG</t>
  </si>
  <si>
    <t>Herr</t>
  </si>
  <si>
    <t>Vorvertrag Versicherungsnehmer</t>
  </si>
  <si>
    <t>A&amp;O Autoversicherung Oldenburg AG</t>
  </si>
  <si>
    <t>X</t>
  </si>
  <si>
    <t>AG &amp; Co. KG</t>
  </si>
  <si>
    <t>Frau</t>
  </si>
  <si>
    <t>Betriebsübernahme</t>
  </si>
  <si>
    <t>ACE European Group Ltd. / ACE Insurance S.A.</t>
  </si>
  <si>
    <t>Verwaltungstätigkeiten</t>
  </si>
  <si>
    <t>AG &amp; Co. KGaA</t>
  </si>
  <si>
    <t>Klasse 2.2: Nicht brennbare/ nicht giftige Gase</t>
  </si>
  <si>
    <t>Bildung einer VN-Gemeinschaft</t>
  </si>
  <si>
    <t>Achmea Schadeverzekeringen N.V.</t>
  </si>
  <si>
    <t>AG &amp; Co. OHG</t>
  </si>
  <si>
    <t>Gefahrguttransport nicht nach §35 GGVSEB</t>
  </si>
  <si>
    <t>Klasse 2.3: Giftige Gase</t>
  </si>
  <si>
    <t>e.V.</t>
  </si>
  <si>
    <t>eG</t>
  </si>
  <si>
    <t>Geschlossener Kasten mit Isolierwänden ohne Kühlung</t>
  </si>
  <si>
    <t>TK: 1.500 €</t>
  </si>
  <si>
    <t>Einzelunternehmen</t>
  </si>
  <si>
    <t>Admiral Insurance Company Limited (AICL)</t>
  </si>
  <si>
    <t>gAG</t>
  </si>
  <si>
    <t>---------------------------------------------------------------------------------------------------------</t>
  </si>
  <si>
    <t>GbR</t>
  </si>
  <si>
    <t>TK: 7.500 €</t>
  </si>
  <si>
    <t>--- Weitere Fahrzeugarten ---</t>
  </si>
  <si>
    <t>GmbH</t>
  </si>
  <si>
    <t>Hubarbeitsbühnen</t>
  </si>
  <si>
    <t>TK: 10.000 €</t>
  </si>
  <si>
    <t>GmbH &amp; Co. KG</t>
  </si>
  <si>
    <t>Allianz Automotive</t>
  </si>
  <si>
    <t>014 - Leichtkraftroller 50-125 ccm</t>
  </si>
  <si>
    <t>GmbH &amp; Co. OHG</t>
  </si>
  <si>
    <t>Allianz Automotive (ehem. Nissan Vers.-Service)</t>
  </si>
  <si>
    <t>024 - Leichtkraftrad 50-125 ccm</t>
  </si>
  <si>
    <t>GmbH und Co. KGaA</t>
  </si>
  <si>
    <t>Kompressor</t>
  </si>
  <si>
    <t>Allianz Automotive (ehem. Renault Vers.-Service)</t>
  </si>
  <si>
    <t>030 - Trike</t>
  </si>
  <si>
    <t>gGmbH</t>
  </si>
  <si>
    <t>Langholztransporter</t>
  </si>
  <si>
    <t>Allianz Automotive PSA Bank</t>
  </si>
  <si>
    <t>031 - Quad</t>
  </si>
  <si>
    <t>InvAG</t>
  </si>
  <si>
    <t>VK: 1.500 € | TK: 0 €</t>
  </si>
  <si>
    <t>Allianz Direct Versicherungs-AG</t>
  </si>
  <si>
    <t>072 - Miet-Motorrad für Selbstfahrer</t>
  </si>
  <si>
    <t>KdöR</t>
  </si>
  <si>
    <t>VK: 1.500 € | TK: 150 €</t>
  </si>
  <si>
    <t>KG</t>
  </si>
  <si>
    <t>VK: 1.500 € | TK: 500 €</t>
  </si>
  <si>
    <t>Allianz Global Automotive FCA Vers.-Service</t>
  </si>
  <si>
    <t>KGaA</t>
  </si>
  <si>
    <t>VK: 1.500 € | TK: 1.500 €</t>
  </si>
  <si>
    <t>Allianz Global Automotive Ford</t>
  </si>
  <si>
    <t>Ltd.</t>
  </si>
  <si>
    <t>Allianz Global Automotive Opel</t>
  </si>
  <si>
    <t>162 - Miet-PKW für Selbstfahrer</t>
  </si>
  <si>
    <t>OHG</t>
  </si>
  <si>
    <t>Allianz Global Automotive Volvo</t>
  </si>
  <si>
    <t>172 - Miet-Campingfahrzeug für Selbstfahrer</t>
  </si>
  <si>
    <t>PartG</t>
  </si>
  <si>
    <t>Allianz Global Automotive-BMW Kraft</t>
  </si>
  <si>
    <t>PartG mbB</t>
  </si>
  <si>
    <t>Allianz Versicherungs-AG (DaimlerChrysler Service)</t>
  </si>
  <si>
    <t>272 - Miet-Lieferwagen/ LKW bis 3,5t für Selbstfahrer</t>
  </si>
  <si>
    <t>Partnerreederei</t>
  </si>
  <si>
    <t>Allianz Versicherungs-AG (Fiat Vers.-dienst</t>
  </si>
  <si>
    <t>SE</t>
  </si>
  <si>
    <t>Allianz Versicherungs-AG (Honda Vers.-Dienst)</t>
  </si>
  <si>
    <t>Stiftung &amp; Co. KG</t>
  </si>
  <si>
    <t>Allianz Versicherungs-AG (Opel Vers.-Service)</t>
  </si>
  <si>
    <t>372 - Miet-LKW über 3,5t für Selbstfahrer</t>
  </si>
  <si>
    <t>UG</t>
  </si>
  <si>
    <t>Allianz Versicherungs-AG (PSA Finance Deutschland)</t>
  </si>
  <si>
    <t>382 - LKW über 3,5t im Umzugsverkehr</t>
  </si>
  <si>
    <t>VVaG</t>
  </si>
  <si>
    <t>Allianz Versicherungs-AG (summit auto insurance)</t>
  </si>
  <si>
    <t>Allianz Versicherungs-AG (Volkswagen Vers.-Dienst)</t>
  </si>
  <si>
    <t>VK: 7.500 € | TK: 7.500 €</t>
  </si>
  <si>
    <t>459 - Zugmaschine im Schaustellerbetrieb</t>
  </si>
  <si>
    <t>VK: 10.000 € | TK: 10.000 €</t>
  </si>
  <si>
    <t>Allianz Versicherungs-AG VVD24</t>
  </si>
  <si>
    <t>532 - Anhänger im Umzugsverkehr</t>
  </si>
  <si>
    <t>AllSecur Deutschland AG</t>
  </si>
  <si>
    <t>532 - Auflieger im Umzugsverkehr</t>
  </si>
  <si>
    <t>Assicurazioni Generali S.p.A.</t>
  </si>
  <si>
    <t>AUTO DIREKT Versicherungs-AG</t>
  </si>
  <si>
    <t>Avetas Versicherungs-AG</t>
  </si>
  <si>
    <t>561 - Anhänger des DRK und ähnlicher Organisationen</t>
  </si>
  <si>
    <t>571 - Wechselaufbauten</t>
  </si>
  <si>
    <t>572 - Miet-Anhänger für Selbstfahrer</t>
  </si>
  <si>
    <t>Badischer Gemeinde-VersicherungsVerband</t>
  </si>
  <si>
    <t>651 - Kraftomnibus im Linienverkehr</t>
  </si>
  <si>
    <t>Basler Versicherung AG Direktion für Deutschland</t>
  </si>
  <si>
    <t>661 - Kraftomnibus im Gelegenheitsverkehr</t>
  </si>
  <si>
    <t>BavariaDirekt Versicherung AG  (OVAG-Ostdeutsche Vers. AG)</t>
  </si>
  <si>
    <t>702 - Arbeitsmaschine - Bagger</t>
  </si>
  <si>
    <t>Bayerische Beamten Versicherung AG</t>
  </si>
  <si>
    <t>702 - Arbeitsmaschine - Erntemaschine</t>
  </si>
  <si>
    <t>Bayerischer Versicherungsverband Versicherungs AG</t>
  </si>
  <si>
    <t>702 - Arbeitsmaschine - Feldhäcksler</t>
  </si>
  <si>
    <t>702 - Arbeitsmaschine - Forwader</t>
  </si>
  <si>
    <t>Chartis Europe S.A.</t>
  </si>
  <si>
    <t>702 - Arbeitsmaschine - Mähdrescher</t>
  </si>
  <si>
    <t>CHUBB European Ltd. Group SE Dir. Deutschland</t>
  </si>
  <si>
    <t>702 - Arbeitsmaschine - Radlader</t>
  </si>
  <si>
    <t>702 - Arbeitsmaschine - Teleskoplader</t>
  </si>
  <si>
    <t>703 - Fahrbarer Gerätewagen</t>
  </si>
  <si>
    <t>Cordial Versicherung AG</t>
  </si>
  <si>
    <t>SF 51</t>
  </si>
  <si>
    <t>703 - Fahrbarer Küchenwagen</t>
  </si>
  <si>
    <t>SF 52</t>
  </si>
  <si>
    <t>703 - Fahrbarer Mannschaftswagen (Feuerwehr, Polizei, DRK, etc.)</t>
  </si>
  <si>
    <t>D.A.S. Deutscher Automobil Schutz Versicherungs AG</t>
  </si>
  <si>
    <t>SF 53</t>
  </si>
  <si>
    <t>705 - Müllwagen</t>
  </si>
  <si>
    <t>SF 54</t>
  </si>
  <si>
    <t>705 - Sprengwagen</t>
  </si>
  <si>
    <t>DARAG Deutschland AG</t>
  </si>
  <si>
    <t>SF 55</t>
  </si>
  <si>
    <t>705 - Straßenreinigungswagen</t>
  </si>
  <si>
    <t>SF 56</t>
  </si>
  <si>
    <t>SF 57</t>
  </si>
  <si>
    <t>deutsche internet versicherung ag</t>
  </si>
  <si>
    <t>SF 58</t>
  </si>
  <si>
    <t>709 - Leichenwagen</t>
  </si>
  <si>
    <t>Deutsche Niederlassung Basler Vers. Luxemburg AG</t>
  </si>
  <si>
    <t>SF 59</t>
  </si>
  <si>
    <t>712 - Auto-/ Mobilkran</t>
  </si>
  <si>
    <t>SF 60</t>
  </si>
  <si>
    <t>712 - Bergungsfahrzeug</t>
  </si>
  <si>
    <t>Deutscher Herold (ADAC-AutoVersicherung)</t>
  </si>
  <si>
    <t>713 - Autobetonpumpe</t>
  </si>
  <si>
    <t>Deutscher Herold Allgemeine Versicherung AG</t>
  </si>
  <si>
    <t>713 - Beton-Fahrmischer</t>
  </si>
  <si>
    <t>716 - Sonstiges Wagniss</t>
  </si>
  <si>
    <t>Direct Line Versicherung AG</t>
  </si>
  <si>
    <t>EMIL Deutschland für Gothaer Allgemeine Vers. AG</t>
  </si>
  <si>
    <t>ERGO Mobility Solutions</t>
  </si>
  <si>
    <t>ERGO Mobility Solutions (ERGO Direkt)</t>
  </si>
  <si>
    <t xml:space="preserve">FRESH Insurance Services GmbH   </t>
  </si>
  <si>
    <t>Generali Belgium S.A.</t>
  </si>
  <si>
    <t>Generali Dtl. Vers. AG (ehem. AachenMünchener)</t>
  </si>
  <si>
    <t>Generali Dtl. Vers. AG (ehem. Volksfürsorge)</t>
  </si>
  <si>
    <t>Gerling G&amp;A Versicherungs-AG</t>
  </si>
  <si>
    <t>Gothaer Versicherungsbank VvaG</t>
  </si>
  <si>
    <t>Greenval Insurance Company Limited</t>
  </si>
  <si>
    <t>GVO Gegenseitigkeit Versicherung Oldenburg VVaG</t>
  </si>
  <si>
    <t>GVV Kommunalbediensteten-Versicherung AG</t>
  </si>
  <si>
    <t>GVV-Kommunalversicherung VVaG</t>
  </si>
  <si>
    <t>Haftpflichtgemeinschaft Deutscher Nahverkehr</t>
  </si>
  <si>
    <t>Haftpflichtversicherungsanstalt Braunschweig</t>
  </si>
  <si>
    <t>Hamburger Phönix früher Gaedesche Vers.-AG</t>
  </si>
  <si>
    <t xml:space="preserve">Helvetia Global Solutions Ltd. </t>
  </si>
  <si>
    <t>Helvetia Versicherungs-AG</t>
  </si>
  <si>
    <t>HISCOX Insurance Company Ltd. NL Deutschland</t>
  </si>
  <si>
    <t>Karlsruher Versicherung AG</t>
  </si>
  <si>
    <t>Karlsruher Versicherung AG (Karlsruher Beamten)</t>
  </si>
  <si>
    <t>KarstadtQuelle Versicherung AG</t>
  </si>
  <si>
    <t>Kraft Versicherungs-AG</t>
  </si>
  <si>
    <t>KRAVAG und SVG Assekuranz Service GmbH</t>
  </si>
  <si>
    <t>KRAVAG-ALLGEMEINE Versicherungs-AG c/o R+V</t>
  </si>
  <si>
    <t>KRAVAG-LOGISTIC c/o R+V Allgemeine Vers. AG</t>
  </si>
  <si>
    <t>Lloyd's Insurance Company S.A. (NL Deutschland)</t>
  </si>
  <si>
    <t>MLP Versicherung AG</t>
  </si>
  <si>
    <t>MMA IARD Assurances Mutuelles</t>
  </si>
  <si>
    <t>Neckermann Versicherungs AG -nexible-</t>
  </si>
  <si>
    <t>NECKURA Versicherungs-AG</t>
  </si>
  <si>
    <t xml:space="preserve">Neodigital Autoversicherung AG   </t>
  </si>
  <si>
    <t>Nova Allgemeine Versicherung AG</t>
  </si>
  <si>
    <t>Oldenburgische Landesbrandkasse</t>
  </si>
  <si>
    <t>ONTOS Versicherung AG</t>
  </si>
  <si>
    <t>Optima Versicherungs-AG</t>
  </si>
  <si>
    <t>ÖVA Allgemeine Versicherungs-AG</t>
  </si>
  <si>
    <t>Patria Versicherung Aktiengesellschaft</t>
  </si>
  <si>
    <t>PRO DIREKT Versicherung AG</t>
  </si>
  <si>
    <t>Probus Insurance Company Europe DAC</t>
  </si>
  <si>
    <t>prokundo GmbH</t>
  </si>
  <si>
    <t>Provinzial Versicherung Aktiengesellschaft</t>
  </si>
  <si>
    <t>SIGNAL Unfallversicherung a.G.</t>
  </si>
  <si>
    <t>Sofinsod Insurance dac</t>
  </si>
  <si>
    <t>Sofinsod Insurance dac c/o Broadspire</t>
  </si>
  <si>
    <t>Stuttgarter Versicherung Aktiengesellschaft</t>
  </si>
  <si>
    <t>Sun Direct Versicherungs-AG</t>
  </si>
  <si>
    <t xml:space="preserve">Thuringia Generali Versicherung AG   </t>
  </si>
  <si>
    <t>TVM zakelijk N.V.</t>
  </si>
  <si>
    <t>UPS International Insurance Limited</t>
  </si>
  <si>
    <t>USAA S.A.</t>
  </si>
  <si>
    <t>VAV Versicherungs-AG c/o AKO Versicherungsmakler</t>
  </si>
  <si>
    <t>VdK Versicherung der Kraftfahrt (Nova Allgemeine)</t>
  </si>
  <si>
    <t>VdK Versicherung der Kraftfahrt ZN SIGNAL IDUNA</t>
  </si>
  <si>
    <t>Vereinte Spezial Versicherung AG</t>
  </si>
  <si>
    <t>Versicherer im Raum der Kirchen Sachvers. AG</t>
  </si>
  <si>
    <t>VHV Autoversicherungs-AG</t>
  </si>
  <si>
    <t>VHV Vereinigte Hannoversche Versicherung a.G.</t>
  </si>
  <si>
    <t>VICTORIA Versicherung AG</t>
  </si>
  <si>
    <t xml:space="preserve">Volksfürsorge Deutsche Sachversicherung AG  </t>
  </si>
  <si>
    <t>VOLVO Auto Versicherung (HDI Versicherung AG)</t>
  </si>
  <si>
    <t>VVDE Versicherungsverband Dt. Eisenbahnen VVaG</t>
  </si>
  <si>
    <t>WGV-Himmelblau</t>
  </si>
  <si>
    <t>XL Insurance Company SE Direktion für Deutschland</t>
  </si>
  <si>
    <t>Zenith Versicherung AG</t>
  </si>
  <si>
    <t>Zürich Agrippina Versicherung AG</t>
  </si>
  <si>
    <t>Zurich Insurance plc NfD Servicenter Gausmann</t>
  </si>
  <si>
    <t>- Beliebig -</t>
  </si>
  <si>
    <t>Carport (Privatgrundstück)</t>
  </si>
  <si>
    <t>Einzel-/ Doppelgarage (abschließbar)</t>
  </si>
  <si>
    <t>Gitterbox (abschließbar)</t>
  </si>
  <si>
    <t>Parkhaus</t>
  </si>
  <si>
    <t>Privatgrundstück</t>
  </si>
  <si>
    <t>Straßenrand</t>
  </si>
  <si>
    <t>Tiefgarage</t>
  </si>
  <si>
    <t>Öffentlicher Parkplatz</t>
  </si>
  <si>
    <t>Ladegerät</t>
  </si>
  <si>
    <t>Fahrtzweck</t>
  </si>
  <si>
    <t>110385; 110386; 110387</t>
  </si>
  <si>
    <t>Aufbauart Camper</t>
  </si>
  <si>
    <t xml:space="preserve"> Aufbau-Hersteller Camper</t>
  </si>
  <si>
    <t>Dachkonstruktion Camper</t>
  </si>
  <si>
    <t>Aluminium-Dach</t>
  </si>
  <si>
    <t>GFK-Dach (Kunststoffdach)</t>
  </si>
  <si>
    <t>Stahlblech-Dach</t>
  </si>
  <si>
    <t>Sonstige</t>
  </si>
  <si>
    <t>Alkoven</t>
  </si>
  <si>
    <t>Campingbus / Kastenwagen bis 2 m Höhe</t>
  </si>
  <si>
    <t>Campingbus / Kastenwagen über 2 m Höhe</t>
  </si>
  <si>
    <t>Teilintegriert</t>
  </si>
  <si>
    <t>Vollintegriert</t>
  </si>
  <si>
    <t>Adria</t>
  </si>
  <si>
    <t>Ahorn</t>
  </si>
  <si>
    <t>Arca Camper</t>
  </si>
  <si>
    <t>Arto (Niesmann + Bischoff)</t>
  </si>
  <si>
    <t>Auto Trail</t>
  </si>
  <si>
    <t>Auto-Sleepers</t>
  </si>
  <si>
    <t>AutoRoller</t>
  </si>
  <si>
    <t>Autostar</t>
  </si>
  <si>
    <t>Bavaria</t>
  </si>
  <si>
    <t>Beisl</t>
  </si>
  <si>
    <t>Bela</t>
  </si>
  <si>
    <t>Benimar</t>
  </si>
  <si>
    <t>Bimobil</t>
  </si>
  <si>
    <t>BluCamp</t>
  </si>
  <si>
    <t>Burow Mobil</t>
  </si>
  <si>
    <t>Bürstner</t>
  </si>
  <si>
    <t>Capron</t>
  </si>
  <si>
    <t>Carado</t>
  </si>
  <si>
    <t>Carioca</t>
  </si>
  <si>
    <t>Carthago</t>
  </si>
  <si>
    <t>Challenger</t>
  </si>
  <si>
    <t>Chausson</t>
  </si>
  <si>
    <t>Ci</t>
  </si>
  <si>
    <t>Concorde</t>
  </si>
  <si>
    <t>Cristall Camper Car</t>
  </si>
  <si>
    <t>CS-Reisemobile</t>
  </si>
  <si>
    <t>Dehler</t>
  </si>
  <si>
    <t>Dethleffs</t>
  </si>
  <si>
    <t>DueErre</t>
  </si>
  <si>
    <t>Eifelland</t>
  </si>
  <si>
    <t>Elnagh</t>
  </si>
  <si>
    <t>Esterel</t>
  </si>
  <si>
    <t>Etrusco</t>
  </si>
  <si>
    <t>Eura Mobil</t>
  </si>
  <si>
    <t>EVM</t>
  </si>
  <si>
    <t>Fendt</t>
  </si>
  <si>
    <t>FFB</t>
  </si>
  <si>
    <t>Flair (Niesmann + Bischoff)</t>
  </si>
  <si>
    <t>Forster</t>
  </si>
  <si>
    <t>FR-Mobil</t>
  </si>
  <si>
    <t>Frankia</t>
  </si>
  <si>
    <t>Gigant</t>
  </si>
  <si>
    <t>Giottiline</t>
  </si>
  <si>
    <t>Glücks-Mobil</t>
  </si>
  <si>
    <t>Granduca</t>
  </si>
  <si>
    <t>Hehn Mobil</t>
  </si>
  <si>
    <t>Heku-Fahrzeugbau</t>
  </si>
  <si>
    <t>Hobby</t>
  </si>
  <si>
    <t>Hymer</t>
  </si>
  <si>
    <t>HymerCar</t>
  </si>
  <si>
    <t>Illusion</t>
  </si>
  <si>
    <t>Itineo</t>
  </si>
  <si>
    <t>Joint</t>
  </si>
  <si>
    <t>Karmann Mobil</t>
  </si>
  <si>
    <t>Kastenwagen</t>
  </si>
  <si>
    <t>Knaus</t>
  </si>
  <si>
    <t>Köhler</t>
  </si>
  <si>
    <t>La Strada</t>
  </si>
  <si>
    <t>Laika</t>
  </si>
  <si>
    <t>Le Voyageur</t>
  </si>
  <si>
    <t>LMC</t>
  </si>
  <si>
    <t>Malibu</t>
  </si>
  <si>
    <t>McLouis</t>
  </si>
  <si>
    <t>Miller</t>
  </si>
  <si>
    <t>Mirage</t>
  </si>
  <si>
    <t>Mobilvetta</t>
  </si>
  <si>
    <t>Moncayo</t>
  </si>
  <si>
    <t>Mooveo</t>
  </si>
  <si>
    <t>Morelo</t>
  </si>
  <si>
    <t>Niesmann + Bischoff</t>
  </si>
  <si>
    <t>Notin</t>
  </si>
  <si>
    <t>Orangecamp</t>
  </si>
  <si>
    <t>P.L.A.</t>
  </si>
  <si>
    <t>Palmo-Mobil</t>
  </si>
  <si>
    <t>Phoenix</t>
  </si>
  <si>
    <t>Pilote</t>
  </si>
  <si>
    <t>Pössl</t>
  </si>
  <si>
    <t>Rapido</t>
  </si>
  <si>
    <t>Reimo</t>
  </si>
  <si>
    <t>Rimor</t>
  </si>
  <si>
    <t>Riva</t>
  </si>
  <si>
    <t>Riviera</t>
  </si>
  <si>
    <t>RMB</t>
  </si>
  <si>
    <t>Robel</t>
  </si>
  <si>
    <t>Roller Team</t>
  </si>
  <si>
    <t>Rotec</t>
  </si>
  <si>
    <t>SEA</t>
  </si>
  <si>
    <t>Silverdream</t>
  </si>
  <si>
    <t>Smove (Niesmann + Bischoff)</t>
  </si>
  <si>
    <t>Starliner</t>
  </si>
  <si>
    <t>Sun Living</t>
  </si>
  <si>
    <t>Suncoast</t>
  </si>
  <si>
    <t>Sunlight</t>
  </si>
  <si>
    <t>Swift Group</t>
  </si>
  <si>
    <t>Tabbert</t>
  </si>
  <si>
    <t>TEC</t>
  </si>
  <si>
    <t>Tikro</t>
  </si>
  <si>
    <t>Trigano</t>
  </si>
  <si>
    <t>VW</t>
  </si>
  <si>
    <t>Wanner</t>
  </si>
  <si>
    <t>Weinsberg</t>
  </si>
  <si>
    <t>Westfalia</t>
  </si>
  <si>
    <t>Wilk</t>
  </si>
  <si>
    <t>Wingamm</t>
  </si>
  <si>
    <t>Winner</t>
  </si>
  <si>
    <t>Wochnermobil</t>
  </si>
  <si>
    <t>Woelcke</t>
  </si>
  <si>
    <t>X-Go</t>
  </si>
  <si>
    <t>Zusatzbaustein | Fahrerschutz</t>
  </si>
  <si>
    <t>Zusatzbaustein | Auslandsschutz</t>
  </si>
  <si>
    <t>Zusatzbaustein | Ausnahmegenehmigung §70 StVZO</t>
  </si>
  <si>
    <t>Zusatzbaustein | Brems-, Betriebs- und Bruchschäden</t>
  </si>
  <si>
    <t>Zusatzbaustein | Einsatz im Lohnbetrieb</t>
  </si>
  <si>
    <t>Zusatzbaustein | Einsatz im Winterdienst</t>
  </si>
  <si>
    <t>Zusatzbaustein | GAP-Deckung</t>
  </si>
  <si>
    <t>Zusatzbaustein | Rabattschutz</t>
  </si>
  <si>
    <t>Zusatzbaustein | Schutzbrief</t>
  </si>
  <si>
    <t>Zusatzbaustein | Werkstattbonus/ -bindung</t>
  </si>
  <si>
    <t>Jährliche Fahrleistung bis... (in km)</t>
  </si>
  <si>
    <t>Aktueller Kilometerstand (in km)</t>
  </si>
  <si>
    <t>Fahrzeugwert bis... (in €)</t>
  </si>
  <si>
    <t>Mehrwerte bis... (in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</si>
</sst>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Inter"/>
      <family val="3"/>
    </font>
    <font>
      <sz val="11"/>
      <name val="Inter"/>
      <family val="3"/>
    </font>
    <font>
      <b/>
      <sz val="11"/>
      <color theme="0"/>
      <name val="Inter"/>
      <family val="3"/>
    </font>
    <font>
      <sz val="11"/>
      <color theme="0"/>
      <name val="Inter"/>
      <family val="3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4F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1" xfId="0" quotePrefix="1" applyBorder="1"/>
    <xf numFmtId="0" fontId="0" fillId="0" borderId="2" xfId="0" quotePrefix="1" applyBorder="1" applyAlignment="1">
      <alignment horizontal="left"/>
    </xf>
    <xf numFmtId="0" fontId="0" fillId="0" borderId="2" xfId="0" applyBorder="1"/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/>
      <protection locked="0"/>
    </xf>
    <xf numFmtId="49" fontId="4" fillId="4" borderId="1" xfId="0" applyNumberFormat="1" applyFont="1" applyFill="1" applyBorder="1" applyAlignment="1" applyProtection="1">
      <alignment horizontal="left"/>
      <protection locked="0"/>
    </xf>
    <xf numFmtId="14" fontId="4" fillId="4" borderId="1" xfId="0" applyNumberFormat="1" applyFont="1" applyFill="1" applyBorder="1" applyAlignment="1" applyProtection="1">
      <alignment horizontal="left"/>
      <protection locked="0"/>
    </xf>
    <xf numFmtId="3" fontId="4" fillId="4" borderId="1" xfId="0" applyNumberFormat="1" applyFont="1" applyFill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1" fillId="2" borderId="1" xfId="0" applyFont="1" applyFill="1" applyBorder="1"/>
    <xf numFmtId="1" fontId="4" fillId="4" borderId="1" xfId="0" applyNumberFormat="1" applyFont="1" applyFill="1" applyBorder="1" applyAlignment="1" applyProtection="1">
      <alignment horizontal="left"/>
      <protection locked="0"/>
    </xf>
    <xf numFmtId="0" fontId="0" fillId="0" borderId="3" xfId="0" applyBorder="1"/>
    <xf numFmtId="0" fontId="1" fillId="3" borderId="1" xfId="0" applyFont="1" applyFill="1" applyBorder="1"/>
    <xf numFmtId="0" fontId="6" fillId="5" borderId="1" xfId="0" applyFont="1" applyFill="1" applyBorder="1" applyAlignment="1">
      <alignment horizontal="center"/>
    </xf>
    <xf numFmtId="0" fontId="3" fillId="0" borderId="0" xfId="0" applyFont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49" fontId="5" fillId="5" borderId="3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0" xfId="0" applyFont="1"/>
    <xf numFmtId="0" fontId="3" fillId="4" borderId="1" xfId="0" applyFont="1" applyFill="1" applyBorder="1" applyAlignment="1">
      <alignment horizontal="center"/>
    </xf>
  </cellXfs>
  <cellStyles count="3">
    <cellStyle name="Standard" xfId="0" builtinId="0"/>
    <cellStyle name="Standard 2" xfId="1" xr:uid="{3AA2DC26-D011-46CE-B9C7-BAA94BD779FB}"/>
    <cellStyle name="Standard 3" xfId="2" xr:uid="{C19FBE97-A450-4F4D-96DB-77241F1ADB14}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009FE3"/>
      <color rgb="FF004F7C"/>
      <color rgb="FFE8E100"/>
      <color rgb="FFE2AC00"/>
      <color rgb="FFA1DAF8"/>
      <color rgb="FFD60000"/>
      <color rgb="FFD3D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edu.thinksurance.de/knowledge/fahrzeugdaten-hochladen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40</xdr:col>
      <xdr:colOff>56029</xdr:colOff>
      <xdr:row>42</xdr:row>
      <xdr:rowOff>114300</xdr:rowOff>
    </xdr:to>
    <xdr:sp macro="" textlink="">
      <xdr:nvSpPr>
        <xdr:cNvPr id="2" name="Inhaltsplatzhalter 3">
          <a:extLst>
            <a:ext uri="{FF2B5EF4-FFF2-40B4-BE49-F238E27FC236}">
              <a16:creationId xmlns:a16="http://schemas.microsoft.com/office/drawing/2014/main" id="{A6C7297C-6197-4204-89E5-2D7B3D55887A}"/>
            </a:ext>
          </a:extLst>
        </xdr:cNvPr>
        <xdr:cNvSpPr txBox="1">
          <a:spLocks/>
        </xdr:cNvSpPr>
      </xdr:nvSpPr>
      <xdr:spPr>
        <a:xfrm>
          <a:off x="0" y="0"/>
          <a:ext cx="30536029" cy="8115300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 editAs="oneCell">
    <xdr:from>
      <xdr:col>3</xdr:col>
      <xdr:colOff>746079</xdr:colOff>
      <xdr:row>23</xdr:row>
      <xdr:rowOff>136363</xdr:rowOff>
    </xdr:from>
    <xdr:to>
      <xdr:col>6</xdr:col>
      <xdr:colOff>593175</xdr:colOff>
      <xdr:row>31</xdr:row>
      <xdr:rowOff>113491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4BB75687-08A9-1B15-1DA8-B83FBEA4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2079" y="4517863"/>
          <a:ext cx="2133096" cy="1501128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412892</xdr:colOff>
      <xdr:row>23</xdr:row>
      <xdr:rowOff>134998</xdr:rowOff>
    </xdr:from>
    <xdr:to>
      <xdr:col>10</xdr:col>
      <xdr:colOff>10209</xdr:colOff>
      <xdr:row>34</xdr:row>
      <xdr:rowOff>114444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1C38742-7740-84B1-7AA2-C903EEB48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6892" y="4516498"/>
          <a:ext cx="1883317" cy="2074946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0</xdr:colOff>
      <xdr:row>42</xdr:row>
      <xdr:rowOff>116030</xdr:rowOff>
    </xdr:from>
    <xdr:to>
      <xdr:col>40</xdr:col>
      <xdr:colOff>56029</xdr:colOff>
      <xdr:row>82</xdr:row>
      <xdr:rowOff>56030</xdr:rowOff>
    </xdr:to>
    <xdr:sp macro="" textlink="">
      <xdr:nvSpPr>
        <xdr:cNvPr id="4" name="Inhaltsplatzhalter 3">
          <a:extLst>
            <a:ext uri="{FF2B5EF4-FFF2-40B4-BE49-F238E27FC236}">
              <a16:creationId xmlns:a16="http://schemas.microsoft.com/office/drawing/2014/main" id="{640ADFEE-93F8-4898-8F5B-8806B76ECB18}"/>
            </a:ext>
          </a:extLst>
        </xdr:cNvPr>
        <xdr:cNvSpPr txBox="1">
          <a:spLocks/>
        </xdr:cNvSpPr>
      </xdr:nvSpPr>
      <xdr:spPr>
        <a:xfrm flipV="1">
          <a:off x="0" y="8117030"/>
          <a:ext cx="30536029" cy="7560000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 editAs="oneCell">
    <xdr:from>
      <xdr:col>0</xdr:col>
      <xdr:colOff>386272</xdr:colOff>
      <xdr:row>1</xdr:row>
      <xdr:rowOff>0</xdr:rowOff>
    </xdr:from>
    <xdr:to>
      <xdr:col>4</xdr:col>
      <xdr:colOff>481522</xdr:colOff>
      <xdr:row>3</xdr:row>
      <xdr:rowOff>27623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33312A0-6853-498E-8F3D-0A4A08DF2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272" y="179294"/>
          <a:ext cx="3250826" cy="3862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116202</xdr:rowOff>
    </xdr:from>
    <xdr:to>
      <xdr:col>12</xdr:col>
      <xdr:colOff>459440</xdr:colOff>
      <xdr:row>51</xdr:row>
      <xdr:rowOff>33617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9308238B-95D1-4630-81CB-A35F8DFEC1EC}"/>
            </a:ext>
          </a:extLst>
        </xdr:cNvPr>
        <xdr:cNvSpPr/>
      </xdr:nvSpPr>
      <xdr:spPr>
        <a:xfrm>
          <a:off x="0" y="497202"/>
          <a:ext cx="9603440" cy="9251915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e-DE" sz="1400" b="1" u="sng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Schritt 1: Fahrzeugdaten eintragen</a:t>
          </a:r>
          <a:endParaRPr lang="de-DE" sz="1400" u="sng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r>
            <a:rPr lang="de-DE" sz="1100" u="none" strike="noStrike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 </a:t>
          </a:r>
          <a:endParaRPr lang="de-DE" sz="1100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pPr marL="22860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Speichern Sie diese Vorlage unter einem passenden Namen – z. B. “Flotte Musterfirma”. </a:t>
          </a:r>
        </a:p>
        <a:p>
          <a:pPr marL="22860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Öffnen Sie das Tabellenblatt </a:t>
          </a:r>
          <a:r>
            <a:rPr lang="de-DE" sz="1100" b="1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Thinksurance Fuhrpark.</a:t>
          </a:r>
          <a:endParaRPr lang="de-DE" sz="1100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pPr marL="22860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Tragen Sie die Daten ein – Jede Zeile steht für ein Fahrzeug.</a:t>
          </a: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In vielen Spalten können</a:t>
          </a: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Sie aus Dropdown-Optionen</a:t>
          </a:r>
          <a:b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</a:b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wählen und werden durch Hinweise unterstützt. </a:t>
          </a:r>
        </a:p>
        <a:p>
          <a:pPr marL="22860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Speichern Sie die Datei</a:t>
          </a:r>
        </a:p>
        <a:p>
          <a:pPr marL="228600" indent="-228600">
            <a:buFont typeface="+mj-lt"/>
            <a:buAutoNum type="arabicPeriod"/>
          </a:pPr>
          <a:endParaRPr lang="de-DE" sz="1100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endParaRPr lang="de-DE" sz="1100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r>
            <a:rPr lang="de-DE" sz="1400" b="1" u="sng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Schritt 2: Datei hochladen</a:t>
          </a:r>
          <a:endParaRPr lang="de-DE" sz="1400"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 </a:t>
          </a:r>
          <a:endParaRPr lang="de-DE"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pPr marL="228600" indent="-228600">
            <a:buFont typeface="+mj-lt"/>
            <a:buAutoNum type="arabicPeriod"/>
          </a:pP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Öffnen Sie die Risikoerfassung zur KFZ-Flottenversicherung Ihres Kunden in Thinksurance.</a:t>
          </a:r>
        </a:p>
        <a:p>
          <a:pPr marL="228600" indent="-228600">
            <a:buFont typeface="+mj-lt"/>
            <a:buAutoNum type="arabicPeriod"/>
          </a:pP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Klicken Sie auf </a:t>
          </a:r>
          <a:r>
            <a:rPr lang="de-DE" sz="1100" b="1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Fahrzeugdaten hinzufügen &gt; Tabelle hochladen</a:t>
          </a: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. </a:t>
          </a:r>
        </a:p>
        <a:p>
          <a:pPr marL="228600" indent="-228600">
            <a:buFont typeface="+mj-lt"/>
            <a:buAutoNum type="arabicPeriod"/>
          </a:pP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Ziehen Sie die gespeicherte Datei in das Upload-Feld oder klicken Sie, um die Datei auszuwählen. </a:t>
          </a:r>
        </a:p>
        <a:p>
          <a:pPr marL="228600" indent="-228600">
            <a:buFont typeface="+mj-lt"/>
            <a:buAutoNum type="arabicPeriod"/>
          </a:pP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Klicken Sie auf </a:t>
          </a:r>
          <a:r>
            <a:rPr lang="de-DE" sz="1100" b="1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Bestätigen</a:t>
          </a: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. </a:t>
          </a:r>
        </a:p>
        <a:p>
          <a:pPr marL="228600" indent="-228600">
            <a:buFont typeface="+mj-lt"/>
            <a:buAutoNum type="arabicPeriod"/>
          </a:pPr>
          <a:endParaRPr lang="de-DE" sz="1100" baseline="0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pPr marL="0" indent="0">
            <a:buFontTx/>
            <a:buNone/>
          </a:pPr>
          <a:endParaRPr lang="de-DE" sz="1100" baseline="0">
            <a:solidFill>
              <a:schemeClr val="dk1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pPr marL="0" indent="0">
            <a:buFontTx/>
            <a:buNone/>
          </a:pPr>
          <a:r>
            <a:rPr lang="de-DE" sz="1100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Eine detaillierte Anleitung finden Sie auch in </a:t>
          </a:r>
          <a:r>
            <a:rPr lang="de-DE" sz="1100" u="none" baseline="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unserem</a:t>
          </a:r>
          <a:endParaRPr lang="de-DE" u="none"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  <a:p>
          <a:pPr marL="0" indent="0">
            <a:buFontTx/>
            <a:buNone/>
          </a:pPr>
          <a:endParaRPr lang="de-DE" sz="1100" b="0" baseline="0">
            <a:solidFill>
              <a:sysClr val="windowText" lastClr="000000"/>
            </a:solidFill>
            <a:effectLst/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>
    <xdr:from>
      <xdr:col>4</xdr:col>
      <xdr:colOff>3814</xdr:colOff>
      <xdr:row>25</xdr:row>
      <xdr:rowOff>1079</xdr:rowOff>
    </xdr:from>
    <xdr:to>
      <xdr:col>6</xdr:col>
      <xdr:colOff>562840</xdr:colOff>
      <xdr:row>27</xdr:row>
      <xdr:rowOff>9933</xdr:rowOff>
    </xdr:to>
    <xdr:sp macro="" textlink="">
      <xdr:nvSpPr>
        <xdr:cNvPr id="17" name="Rechteck: abgerundete Ecken 16">
          <a:extLst>
            <a:ext uri="{FF2B5EF4-FFF2-40B4-BE49-F238E27FC236}">
              <a16:creationId xmlns:a16="http://schemas.microsoft.com/office/drawing/2014/main" id="{EAD711B6-DA95-46EE-BEA3-F6129D64B891}"/>
            </a:ext>
          </a:extLst>
        </xdr:cNvPr>
        <xdr:cNvSpPr/>
      </xdr:nvSpPr>
      <xdr:spPr>
        <a:xfrm>
          <a:off x="3051814" y="4763579"/>
          <a:ext cx="2083026" cy="389854"/>
        </a:xfrm>
        <a:prstGeom prst="roundRect">
          <a:avLst/>
        </a:prstGeom>
        <a:solidFill>
          <a:srgbClr val="E8E100">
            <a:alpha val="23137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279918</xdr:colOff>
      <xdr:row>26</xdr:row>
      <xdr:rowOff>177696</xdr:rowOff>
    </xdr:from>
    <xdr:to>
      <xdr:col>3</xdr:col>
      <xdr:colOff>652684</xdr:colOff>
      <xdr:row>27</xdr:row>
      <xdr:rowOff>79844</xdr:rowOff>
    </xdr:to>
    <xdr:sp macro="" textlink="">
      <xdr:nvSpPr>
        <xdr:cNvPr id="19" name="Pfeil: nach rechts 18">
          <a:extLst>
            <a:ext uri="{FF2B5EF4-FFF2-40B4-BE49-F238E27FC236}">
              <a16:creationId xmlns:a16="http://schemas.microsoft.com/office/drawing/2014/main" id="{CB34A457-47BA-4BDB-9AA0-A3F7B477214D}"/>
            </a:ext>
          </a:extLst>
        </xdr:cNvPr>
        <xdr:cNvSpPr/>
      </xdr:nvSpPr>
      <xdr:spPr>
        <a:xfrm>
          <a:off x="2565918" y="5130696"/>
          <a:ext cx="372766" cy="92648"/>
        </a:xfrm>
        <a:prstGeom prst="rightArrow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506328</xdr:colOff>
      <xdr:row>23</xdr:row>
      <xdr:rowOff>130344</xdr:rowOff>
    </xdr:from>
    <xdr:to>
      <xdr:col>3</xdr:col>
      <xdr:colOff>144509</xdr:colOff>
      <xdr:row>28</xdr:row>
      <xdr:rowOff>165436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E1D66497-9C00-2E41-BE83-CD3245C85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6328" y="4511844"/>
          <a:ext cx="1924181" cy="987592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10</xdr:col>
      <xdr:colOff>41487</xdr:colOff>
      <xdr:row>29</xdr:row>
      <xdr:rowOff>88425</xdr:rowOff>
    </xdr:from>
    <xdr:to>
      <xdr:col>11</xdr:col>
      <xdr:colOff>341640</xdr:colOff>
      <xdr:row>32</xdr:row>
      <xdr:rowOff>61214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9828F41B-7701-A32D-3A04-8D1A03ACE6BA}"/>
            </a:ext>
          </a:extLst>
        </xdr:cNvPr>
        <xdr:cNvGrpSpPr>
          <a:grpSpLocks noChangeAspect="1"/>
        </xdr:cNvGrpSpPr>
      </xdr:nvGrpSpPr>
      <xdr:grpSpPr>
        <a:xfrm>
          <a:off x="7661487" y="5612925"/>
          <a:ext cx="1062153" cy="544289"/>
          <a:chOff x="9030977" y="3371060"/>
          <a:chExt cx="1000041" cy="512457"/>
        </a:xfrm>
      </xdr:grpSpPr>
      <xdr:pic>
        <xdr:nvPicPr>
          <xdr:cNvPr id="23" name="Grafik 22" descr="Ein Bild, das Screenshot, Symbol, Grün, Grafiken enthält.&#10;&#10;KI-generierte Inhalte können fehlerhaft sein.">
            <a:extLst>
              <a:ext uri="{FF2B5EF4-FFF2-40B4-BE49-F238E27FC236}">
                <a16:creationId xmlns:a16="http://schemas.microsoft.com/office/drawing/2014/main" id="{98B2AF60-50B4-AE19-2694-0B0FECCD65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285783" y="3371060"/>
            <a:ext cx="387965" cy="361442"/>
          </a:xfrm>
          <a:prstGeom prst="rect">
            <a:avLst/>
          </a:prstGeom>
        </xdr:spPr>
      </xdr:pic>
      <xdr:sp macro="" textlink="">
        <xdr:nvSpPr>
          <xdr:cNvPr id="24" name="Textfeld 43">
            <a:extLst>
              <a:ext uri="{FF2B5EF4-FFF2-40B4-BE49-F238E27FC236}">
                <a16:creationId xmlns:a16="http://schemas.microsoft.com/office/drawing/2014/main" id="{2145B02F-751F-64BA-914E-A8ECB9C6EDCB}"/>
              </a:ext>
            </a:extLst>
          </xdr:cNvPr>
          <xdr:cNvSpPr txBox="1"/>
        </xdr:nvSpPr>
        <xdr:spPr>
          <a:xfrm>
            <a:off x="9030977" y="3766640"/>
            <a:ext cx="1000041" cy="116877"/>
          </a:xfrm>
          <a:prstGeom prst="rect">
            <a:avLst/>
          </a:prstGeom>
        </xdr:spPr>
        <xdr:txBody>
          <a:bodyPr vert="horz" wrap="square" lIns="0" tIns="0" rIns="0" bIns="0" rtlCol="0" anchor="t" anchorCtr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de-DE" sz="800" b="0">
                <a:latin typeface="Inter" panose="02000503000000020004" pitchFamily="2" charset="0"/>
                <a:ea typeface="Inter" panose="02000503000000020004" pitchFamily="2" charset="0"/>
                <a:cs typeface="Inter" panose="02000503000000020004" pitchFamily="2" charset="0"/>
              </a:rPr>
              <a:t>Flotte Musterfirma</a:t>
            </a:r>
          </a:p>
        </xdr:txBody>
      </xdr:sp>
    </xdr:grpSp>
    <xdr:clientData/>
  </xdr:twoCellAnchor>
  <xdr:twoCellAnchor editAs="oneCell">
    <xdr:from>
      <xdr:col>9</xdr:col>
      <xdr:colOff>414190</xdr:colOff>
      <xdr:row>32</xdr:row>
      <xdr:rowOff>69372</xdr:rowOff>
    </xdr:from>
    <xdr:to>
      <xdr:col>10</xdr:col>
      <xdr:colOff>288511</xdr:colOff>
      <xdr:row>33</xdr:row>
      <xdr:rowOff>117846</xdr:rowOff>
    </xdr:to>
    <xdr:pic>
      <xdr:nvPicPr>
        <xdr:cNvPr id="22" name="Grafik 21" descr="Pfeil: Kurve im Uhrzeigersinn mit einfarbiger Füllung">
          <a:extLst>
            <a:ext uri="{FF2B5EF4-FFF2-40B4-BE49-F238E27FC236}">
              <a16:creationId xmlns:a16="http://schemas.microsoft.com/office/drawing/2014/main" id="{46D503DF-3638-A4D6-DD7C-5E157A9BD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 rot="16200000">
          <a:off x="7470864" y="5966698"/>
          <a:ext cx="238974" cy="636321"/>
        </a:xfrm>
        <a:prstGeom prst="rect">
          <a:avLst/>
        </a:prstGeom>
      </xdr:spPr>
    </xdr:pic>
    <xdr:clientData/>
  </xdr:twoCellAnchor>
  <xdr:twoCellAnchor>
    <xdr:from>
      <xdr:col>6</xdr:col>
      <xdr:colOff>714749</xdr:colOff>
      <xdr:row>26</xdr:row>
      <xdr:rowOff>177015</xdr:rowOff>
    </xdr:from>
    <xdr:to>
      <xdr:col>7</xdr:col>
      <xdr:colOff>325515</xdr:colOff>
      <xdr:row>27</xdr:row>
      <xdr:rowOff>79163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649E4F49-9B51-4154-8453-13E5852F641B}"/>
            </a:ext>
          </a:extLst>
        </xdr:cNvPr>
        <xdr:cNvSpPr/>
      </xdr:nvSpPr>
      <xdr:spPr>
        <a:xfrm>
          <a:off x="5286749" y="5130015"/>
          <a:ext cx="372766" cy="92648"/>
        </a:xfrm>
        <a:prstGeom prst="rightArrow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191520</xdr:colOff>
      <xdr:row>20</xdr:row>
      <xdr:rowOff>107922</xdr:rowOff>
    </xdr:from>
    <xdr:to>
      <xdr:col>7</xdr:col>
      <xdr:colOff>42692</xdr:colOff>
      <xdr:row>21</xdr:row>
      <xdr:rowOff>157333</xdr:rowOff>
    </xdr:to>
    <xdr:sp macro="" textlink="">
      <xdr:nvSpPr>
        <xdr:cNvPr id="10" name="Textfeld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70BD48F-5AD9-8309-1D6D-A463B1D3F479}"/>
            </a:ext>
          </a:extLst>
        </xdr:cNvPr>
        <xdr:cNvSpPr txBox="1"/>
      </xdr:nvSpPr>
      <xdr:spPr>
        <a:xfrm>
          <a:off x="4001520" y="3917922"/>
          <a:ext cx="1375172" cy="239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de-DE" sz="1100" b="1" u="sng">
              <a:solidFill>
                <a:srgbClr val="009FE3"/>
              </a:solidFill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Wissenszentrum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848591</xdr:colOff>
      <xdr:row>1</xdr:row>
      <xdr:rowOff>0</xdr:rowOff>
    </xdr:to>
    <xdr:sp macro="" textlink="">
      <xdr:nvSpPr>
        <xdr:cNvPr id="6" name="Inhaltsplatzhalter 3">
          <a:extLst>
            <a:ext uri="{FF2B5EF4-FFF2-40B4-BE49-F238E27FC236}">
              <a16:creationId xmlns:a16="http://schemas.microsoft.com/office/drawing/2014/main" id="{6FD45DF6-DA42-4ED7-9A8F-C0A1D8A24EB0}"/>
            </a:ext>
          </a:extLst>
        </xdr:cNvPr>
        <xdr:cNvSpPr txBox="1">
          <a:spLocks/>
        </xdr:cNvSpPr>
      </xdr:nvSpPr>
      <xdr:spPr>
        <a:xfrm>
          <a:off x="1" y="0"/>
          <a:ext cx="26554884" cy="3574676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>
    <xdr:from>
      <xdr:col>12</xdr:col>
      <xdr:colOff>848594</xdr:colOff>
      <xdr:row>0</xdr:row>
      <xdr:rowOff>0</xdr:rowOff>
    </xdr:from>
    <xdr:to>
      <xdr:col>26</xdr:col>
      <xdr:colOff>1160319</xdr:colOff>
      <xdr:row>1</xdr:row>
      <xdr:rowOff>1725</xdr:rowOff>
    </xdr:to>
    <xdr:sp macro="" textlink="">
      <xdr:nvSpPr>
        <xdr:cNvPr id="7" name="Inhaltsplatzhalter 3">
          <a:extLst>
            <a:ext uri="{FF2B5EF4-FFF2-40B4-BE49-F238E27FC236}">
              <a16:creationId xmlns:a16="http://schemas.microsoft.com/office/drawing/2014/main" id="{B0475E31-4187-4CA4-8A5B-094B3AB7FD40}"/>
            </a:ext>
          </a:extLst>
        </xdr:cNvPr>
        <xdr:cNvSpPr txBox="1">
          <a:spLocks/>
        </xdr:cNvSpPr>
      </xdr:nvSpPr>
      <xdr:spPr>
        <a:xfrm flipH="1">
          <a:off x="25875532" y="0"/>
          <a:ext cx="25576787" cy="2811600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>
    <xdr:from>
      <xdr:col>40</xdr:col>
      <xdr:colOff>606139</xdr:colOff>
      <xdr:row>0</xdr:row>
      <xdr:rowOff>0</xdr:rowOff>
    </xdr:from>
    <xdr:to>
      <xdr:col>50</xdr:col>
      <xdr:colOff>1697183</xdr:colOff>
      <xdr:row>1</xdr:row>
      <xdr:rowOff>1725</xdr:rowOff>
    </xdr:to>
    <xdr:sp macro="" textlink="">
      <xdr:nvSpPr>
        <xdr:cNvPr id="9" name="Inhaltsplatzhalter 3">
          <a:extLst>
            <a:ext uri="{FF2B5EF4-FFF2-40B4-BE49-F238E27FC236}">
              <a16:creationId xmlns:a16="http://schemas.microsoft.com/office/drawing/2014/main" id="{72DC3F7D-DDF6-458D-B7A5-4677E64BF9BB}"/>
            </a:ext>
          </a:extLst>
        </xdr:cNvPr>
        <xdr:cNvSpPr txBox="1">
          <a:spLocks/>
        </xdr:cNvSpPr>
      </xdr:nvSpPr>
      <xdr:spPr>
        <a:xfrm flipH="1">
          <a:off x="77044264" y="0"/>
          <a:ext cx="25641732" cy="2811600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>
    <xdr:from>
      <xdr:col>26</xdr:col>
      <xdr:colOff>1160319</xdr:colOff>
      <xdr:row>0</xdr:row>
      <xdr:rowOff>0</xdr:rowOff>
    </xdr:from>
    <xdr:to>
      <xdr:col>40</xdr:col>
      <xdr:colOff>606136</xdr:colOff>
      <xdr:row>1</xdr:row>
      <xdr:rowOff>1725</xdr:rowOff>
    </xdr:to>
    <xdr:sp macro="" textlink="">
      <xdr:nvSpPr>
        <xdr:cNvPr id="10" name="Inhaltsplatzhalter 3">
          <a:extLst>
            <a:ext uri="{FF2B5EF4-FFF2-40B4-BE49-F238E27FC236}">
              <a16:creationId xmlns:a16="http://schemas.microsoft.com/office/drawing/2014/main" id="{28A274F3-1B8C-41E9-97C2-91BB300740BF}"/>
            </a:ext>
          </a:extLst>
        </xdr:cNvPr>
        <xdr:cNvSpPr txBox="1">
          <a:spLocks/>
        </xdr:cNvSpPr>
      </xdr:nvSpPr>
      <xdr:spPr>
        <a:xfrm>
          <a:off x="51452319" y="0"/>
          <a:ext cx="25591942" cy="2811600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>
    <xdr:from>
      <xdr:col>52</xdr:col>
      <xdr:colOff>2767852</xdr:colOff>
      <xdr:row>0</xdr:row>
      <xdr:rowOff>0</xdr:rowOff>
    </xdr:from>
    <xdr:to>
      <xdr:col>67</xdr:col>
      <xdr:colOff>0</xdr:colOff>
      <xdr:row>1</xdr:row>
      <xdr:rowOff>0</xdr:rowOff>
    </xdr:to>
    <xdr:sp macro="" textlink="">
      <xdr:nvSpPr>
        <xdr:cNvPr id="11" name="Inhaltsplatzhalter 3">
          <a:extLst>
            <a:ext uri="{FF2B5EF4-FFF2-40B4-BE49-F238E27FC236}">
              <a16:creationId xmlns:a16="http://schemas.microsoft.com/office/drawing/2014/main" id="{F0753685-C849-4866-96BE-BA33B0E33164}"/>
            </a:ext>
          </a:extLst>
        </xdr:cNvPr>
        <xdr:cNvSpPr txBox="1">
          <a:spLocks/>
        </xdr:cNvSpPr>
      </xdr:nvSpPr>
      <xdr:spPr>
        <a:xfrm flipH="1">
          <a:off x="120519264" y="0"/>
          <a:ext cx="40654941" cy="1367118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>
    <xdr:from>
      <xdr:col>50</xdr:col>
      <xdr:colOff>1689207</xdr:colOff>
      <xdr:row>0</xdr:row>
      <xdr:rowOff>0</xdr:rowOff>
    </xdr:from>
    <xdr:to>
      <xdr:col>53</xdr:col>
      <xdr:colOff>17319</xdr:colOff>
      <xdr:row>1</xdr:row>
      <xdr:rowOff>0</xdr:rowOff>
    </xdr:to>
    <xdr:sp macro="" textlink="">
      <xdr:nvSpPr>
        <xdr:cNvPr id="12" name="Inhaltsplatzhalter 3">
          <a:extLst>
            <a:ext uri="{FF2B5EF4-FFF2-40B4-BE49-F238E27FC236}">
              <a16:creationId xmlns:a16="http://schemas.microsoft.com/office/drawing/2014/main" id="{1C760F87-852B-4F2D-8F7D-4EC5D3C52C95}"/>
            </a:ext>
          </a:extLst>
        </xdr:cNvPr>
        <xdr:cNvSpPr txBox="1">
          <a:spLocks/>
        </xdr:cNvSpPr>
      </xdr:nvSpPr>
      <xdr:spPr>
        <a:xfrm>
          <a:off x="103398889" y="0"/>
          <a:ext cx="5809566" cy="3636818"/>
        </a:xfrm>
        <a:prstGeom prst="rect">
          <a:avLst/>
        </a:prstGeom>
        <a:gradFill flip="none" rotWithShape="1">
          <a:gsLst>
            <a:gs pos="0">
              <a:srgbClr val="A1DAF8"/>
            </a:gs>
            <a:gs pos="100000">
              <a:srgbClr val="E8E100"/>
            </a:gs>
          </a:gsLst>
          <a:lin ang="27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de-DE" b="1">
            <a:solidFill>
              <a:schemeClr val="tx1">
                <a:lumMod val="85000"/>
                <a:lumOff val="15000"/>
              </a:schemeClr>
            </a:solidFill>
            <a:latin typeface="Inter" panose="02000503000000020004" pitchFamily="50" charset="0"/>
            <a:ea typeface="Inter" panose="02000503000000020004" pitchFamily="50" charset="0"/>
            <a:cs typeface="Inter" panose="02000503000000020004" pitchFamily="50" charset="0"/>
          </a:endParaRPr>
        </a:p>
      </xdr:txBody>
    </xdr:sp>
    <xdr:clientData/>
  </xdr:twoCellAnchor>
  <xdr:twoCellAnchor editAs="oneCell">
    <xdr:from>
      <xdr:col>1</xdr:col>
      <xdr:colOff>295275</xdr:colOff>
      <xdr:row>0</xdr:row>
      <xdr:rowOff>106456</xdr:rowOff>
    </xdr:from>
    <xdr:to>
      <xdr:col>1</xdr:col>
      <xdr:colOff>3432810</xdr:colOff>
      <xdr:row>0</xdr:row>
      <xdr:rowOff>530319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7E86F40D-84BE-36F7-DEB7-45FFA89A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716" y="106456"/>
          <a:ext cx="3143250" cy="408623"/>
        </a:xfrm>
        <a:prstGeom prst="rect">
          <a:avLst/>
        </a:prstGeom>
      </xdr:spPr>
    </xdr:pic>
    <xdr:clientData/>
  </xdr:twoCellAnchor>
  <xdr:twoCellAnchor>
    <xdr:from>
      <xdr:col>1</xdr:col>
      <xdr:colOff>166359</xdr:colOff>
      <xdr:row>0</xdr:row>
      <xdr:rowOff>557092</xdr:rowOff>
    </xdr:from>
    <xdr:to>
      <xdr:col>2</xdr:col>
      <xdr:colOff>619717</xdr:colOff>
      <xdr:row>0</xdr:row>
      <xdr:rowOff>1569464</xdr:rowOff>
    </xdr:to>
    <xdr:sp macro="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EE56E0B6-F998-4623-9341-8E649B64C2CD}"/>
            </a:ext>
          </a:extLst>
        </xdr:cNvPr>
        <xdr:cNvSpPr/>
      </xdr:nvSpPr>
      <xdr:spPr>
        <a:xfrm>
          <a:off x="1421418" y="557092"/>
          <a:ext cx="6119052" cy="1012372"/>
        </a:xfrm>
        <a:prstGeom prst="round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e-DE" sz="1100" b="1" u="none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Hinweis:</a:t>
          </a:r>
          <a:br>
            <a:rPr lang="de-DE" sz="1100" b="0" u="none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</a:br>
          <a:r>
            <a:rPr lang="de-DE" sz="1100">
              <a:solidFill>
                <a:schemeClr val="dk1"/>
              </a:solidFill>
              <a:effectLst/>
              <a:latin typeface="Inter" panose="02000503000000020004" pitchFamily="50" charset="0"/>
              <a:ea typeface="Inter" panose="02000503000000020004" pitchFamily="50" charset="0"/>
              <a:cs typeface="Inter" panose="02000503000000020004" pitchFamily="50" charset="0"/>
            </a:rPr>
            <a:t>Jede Zeile steht für ein Fahrzeug. Tragen Sie die Daten ein – In essentiellen Feldern werden Sie durch Dropdown-Optionen oder Hinweise unterstützt.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7CAA-797A-48CB-8904-0184A215F331}">
  <sheetPr codeName="Tabelle10">
    <tabColor rgb="FF004F7C"/>
  </sheetPr>
  <dimension ref="A1"/>
  <sheetViews>
    <sheetView showGridLines="0" tabSelected="1" zoomScale="85" zoomScaleNormal="85" workbookViewId="0"/>
  </sheetViews>
  <sheetFormatPr baseColWidth="10" defaultColWidth="11.42578125" defaultRowHeight="15" x14ac:dyDescent="0.25"/>
  <sheetData/>
  <sheetProtection algorithmName="SHA-512" hashValue="JVCsjTZvihh7m+zMTwaRerU10O6ILEUV581rddoUmhEIBPlrPtAAufPugByolyteGRJonr2pM07J4aajxF6NAQ==" saltValue="WQ5OfUR5Stw8QgPRXMWgsA==" spinCount="100000" sheet="1" objects="1" select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E8E100"/>
  </sheetPr>
  <dimension ref="A1:BO103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8.85546875" defaultRowHeight="15" x14ac:dyDescent="0.25"/>
  <cols>
    <col min="1" max="1" width="18.28515625" style="33" bestFit="1" customWidth="1"/>
    <col min="2" max="2" width="82.7109375" style="26" customWidth="1"/>
    <col min="3" max="3" width="56.85546875" style="26" customWidth="1"/>
    <col min="4" max="4" width="55.42578125" style="26" customWidth="1"/>
    <col min="5" max="5" width="15.85546875" style="34" customWidth="1"/>
    <col min="6" max="6" width="16.140625" style="34" customWidth="1"/>
    <col min="7" max="7" width="45" style="26" customWidth="1"/>
    <col min="8" max="8" width="40.140625" style="26" customWidth="1"/>
    <col min="9" max="9" width="42.42578125" style="26" customWidth="1"/>
    <col min="10" max="10" width="32.42578125" style="26" customWidth="1"/>
    <col min="11" max="12" width="21" style="26" customWidth="1"/>
    <col min="13" max="13" width="19.28515625" style="26" customWidth="1"/>
    <col min="14" max="14" width="34.28515625" style="26" customWidth="1"/>
    <col min="15" max="15" width="42" style="26" customWidth="1"/>
    <col min="16" max="16" width="31.28515625" style="26" customWidth="1"/>
    <col min="17" max="17" width="22.5703125" style="26" customWidth="1"/>
    <col min="18" max="18" width="29.5703125" style="26" customWidth="1"/>
    <col min="19" max="19" width="48.42578125" style="26" customWidth="1"/>
    <col min="20" max="20" width="25.85546875" style="34" customWidth="1"/>
    <col min="21" max="21" width="26.7109375" style="26" customWidth="1"/>
    <col min="22" max="22" width="47.5703125" style="26" customWidth="1"/>
    <col min="23" max="23" width="28" style="26" customWidth="1"/>
    <col min="24" max="26" width="28.7109375" style="35" customWidth="1"/>
    <col min="27" max="27" width="51.5703125" style="35" bestFit="1" customWidth="1"/>
    <col min="28" max="28" width="52.140625" style="35" bestFit="1" customWidth="1"/>
    <col min="29" max="29" width="35.85546875" style="35" bestFit="1" customWidth="1"/>
    <col min="30" max="30" width="53.7109375" style="35" customWidth="1"/>
    <col min="31" max="35" width="54" style="35" customWidth="1"/>
    <col min="36" max="36" width="40.85546875" style="35" customWidth="1"/>
    <col min="37" max="37" width="49.28515625" style="35" customWidth="1"/>
    <col min="38" max="39" width="41.85546875" style="26" customWidth="1"/>
    <col min="40" max="40" width="36.7109375" style="26" customWidth="1"/>
    <col min="41" max="41" width="26.42578125" style="26" customWidth="1"/>
    <col min="42" max="42" width="29.7109375" style="26" customWidth="1"/>
    <col min="43" max="43" width="27.28515625" style="26" customWidth="1"/>
    <col min="44" max="44" width="22.5703125" style="26" customWidth="1"/>
    <col min="45" max="45" width="41.85546875" style="26" customWidth="1"/>
    <col min="46" max="46" width="40" style="26" customWidth="1"/>
    <col min="47" max="47" width="35.42578125" style="26" bestFit="1" customWidth="1"/>
    <col min="48" max="48" width="48.5703125" style="26" customWidth="1"/>
    <col min="49" max="49" width="40.42578125" style="26" customWidth="1"/>
    <col min="50" max="50" width="48.5703125" style="26" bestFit="1" customWidth="1"/>
    <col min="51" max="51" width="23" style="26" bestFit="1" customWidth="1"/>
    <col min="52" max="52" width="22.28515625" style="26" bestFit="1" customWidth="1"/>
    <col min="53" max="53" width="38.5703125" style="26" bestFit="1" customWidth="1"/>
    <col min="54" max="54" width="35.140625" style="26" bestFit="1" customWidth="1"/>
    <col min="55" max="55" width="55.7109375" style="26" bestFit="1" customWidth="1"/>
    <col min="56" max="56" width="57.7109375" style="26" bestFit="1" customWidth="1"/>
    <col min="57" max="63" width="46.5703125" style="26" customWidth="1"/>
    <col min="64" max="64" width="38" style="26" customWidth="1"/>
    <col min="65" max="65" width="34" style="26" customWidth="1"/>
    <col min="66" max="66" width="34.7109375" style="26" customWidth="1"/>
    <col min="67" max="67" width="29.5703125" style="26" customWidth="1"/>
    <col min="68" max="16384" width="8.85546875" style="26"/>
  </cols>
  <sheetData>
    <row r="1" spans="1:67" ht="107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</row>
    <row r="2" spans="1:67" hidden="1" x14ac:dyDescent="0.25">
      <c r="A2" s="27"/>
      <c r="B2" s="28">
        <v>109522</v>
      </c>
      <c r="C2" s="28">
        <v>109525</v>
      </c>
      <c r="D2" s="28"/>
      <c r="E2" s="29">
        <v>109528</v>
      </c>
      <c r="F2" s="29">
        <v>109529</v>
      </c>
      <c r="G2" s="28">
        <v>109526</v>
      </c>
      <c r="H2" s="28">
        <v>109532</v>
      </c>
      <c r="I2" s="28">
        <v>109530</v>
      </c>
      <c r="J2" s="28">
        <v>109531</v>
      </c>
      <c r="K2" s="28">
        <v>109538</v>
      </c>
      <c r="L2" s="28">
        <v>109539</v>
      </c>
      <c r="M2" s="28">
        <v>109533</v>
      </c>
      <c r="N2" s="28">
        <v>109534</v>
      </c>
      <c r="O2" s="28">
        <v>109535</v>
      </c>
      <c r="P2" s="28">
        <v>109548</v>
      </c>
      <c r="Q2" s="28">
        <v>109547</v>
      </c>
      <c r="R2" s="28">
        <v>109536</v>
      </c>
      <c r="S2" s="28">
        <v>109537</v>
      </c>
      <c r="T2" s="29">
        <v>109549</v>
      </c>
      <c r="U2" s="28">
        <v>109550</v>
      </c>
      <c r="V2" s="28">
        <v>109551</v>
      </c>
      <c r="W2" s="28">
        <v>109552</v>
      </c>
      <c r="X2" s="28">
        <v>109553</v>
      </c>
      <c r="Y2" s="28">
        <v>109562</v>
      </c>
      <c r="Z2" s="28">
        <v>109555</v>
      </c>
      <c r="AA2" s="28">
        <v>109806</v>
      </c>
      <c r="AB2" s="28">
        <v>109807</v>
      </c>
      <c r="AC2" s="28">
        <v>109557</v>
      </c>
      <c r="AD2" s="28"/>
      <c r="AE2" s="28">
        <v>109558</v>
      </c>
      <c r="AF2" s="28"/>
      <c r="AG2" s="28"/>
      <c r="AH2" s="28"/>
      <c r="AI2" s="28"/>
      <c r="AJ2" s="28">
        <v>109559</v>
      </c>
      <c r="AK2" s="28">
        <v>109560</v>
      </c>
      <c r="AL2" s="28">
        <v>109561</v>
      </c>
      <c r="AM2" s="28"/>
      <c r="AN2" s="28">
        <v>109563</v>
      </c>
      <c r="AO2" s="28">
        <v>109565</v>
      </c>
      <c r="AP2" s="28">
        <v>109564</v>
      </c>
      <c r="AQ2" s="28">
        <v>109566</v>
      </c>
      <c r="AR2" s="28">
        <v>109568</v>
      </c>
      <c r="AS2" s="28">
        <v>109569</v>
      </c>
      <c r="AT2" s="28">
        <v>109570</v>
      </c>
      <c r="AU2" s="28">
        <v>109844</v>
      </c>
      <c r="AV2" s="28">
        <v>109573</v>
      </c>
      <c r="AW2" s="28">
        <v>109574</v>
      </c>
      <c r="AX2" s="28"/>
      <c r="AY2" s="28">
        <v>109578</v>
      </c>
      <c r="AZ2" s="28">
        <v>109579</v>
      </c>
      <c r="BA2" s="28">
        <v>109580</v>
      </c>
      <c r="BB2" s="28">
        <v>109591</v>
      </c>
      <c r="BC2" s="28">
        <v>109595</v>
      </c>
      <c r="BD2" s="28">
        <v>109593</v>
      </c>
      <c r="BE2" s="28">
        <v>109524</v>
      </c>
      <c r="BF2" s="28">
        <v>109594</v>
      </c>
      <c r="BG2" s="28">
        <v>109592</v>
      </c>
      <c r="BH2" s="28">
        <v>109587</v>
      </c>
      <c r="BI2" s="28">
        <v>109590</v>
      </c>
      <c r="BJ2" s="28">
        <v>109588</v>
      </c>
      <c r="BK2" s="28">
        <v>109589</v>
      </c>
      <c r="BL2" s="25">
        <v>110053</v>
      </c>
      <c r="BM2" s="25">
        <v>110382</v>
      </c>
      <c r="BN2" s="25">
        <v>110383</v>
      </c>
      <c r="BO2" s="25">
        <v>110384</v>
      </c>
    </row>
    <row r="3" spans="1:67" s="32" customFormat="1" x14ac:dyDescent="0.25">
      <c r="A3" s="30" t="s">
        <v>353</v>
      </c>
      <c r="B3" s="30" t="s">
        <v>10</v>
      </c>
      <c r="C3" s="30" t="s">
        <v>27</v>
      </c>
      <c r="D3" s="30" t="s">
        <v>572</v>
      </c>
      <c r="E3" s="31" t="s">
        <v>0</v>
      </c>
      <c r="F3" s="31" t="s">
        <v>1</v>
      </c>
      <c r="G3" s="30" t="s">
        <v>338</v>
      </c>
      <c r="H3" s="30" t="s">
        <v>49</v>
      </c>
      <c r="I3" s="30" t="s">
        <v>339</v>
      </c>
      <c r="J3" s="30" t="s">
        <v>52</v>
      </c>
      <c r="K3" s="30" t="s">
        <v>23</v>
      </c>
      <c r="L3" s="30" t="s">
        <v>24</v>
      </c>
      <c r="M3" s="30" t="s">
        <v>2</v>
      </c>
      <c r="N3" s="30" t="s">
        <v>17</v>
      </c>
      <c r="O3" s="30" t="s">
        <v>16</v>
      </c>
      <c r="P3" s="30" t="s">
        <v>340</v>
      </c>
      <c r="Q3" s="30" t="s">
        <v>341</v>
      </c>
      <c r="R3" s="30" t="s">
        <v>342</v>
      </c>
      <c r="S3" s="30" t="s">
        <v>343</v>
      </c>
      <c r="T3" s="31" t="s">
        <v>18</v>
      </c>
      <c r="U3" s="30" t="s">
        <v>19</v>
      </c>
      <c r="V3" s="30" t="s">
        <v>344</v>
      </c>
      <c r="W3" s="30" t="s">
        <v>345</v>
      </c>
      <c r="X3" s="30" t="s">
        <v>346</v>
      </c>
      <c r="Y3" s="30" t="s">
        <v>11</v>
      </c>
      <c r="Z3" s="30" t="s">
        <v>6</v>
      </c>
      <c r="AA3" s="30" t="s">
        <v>7</v>
      </c>
      <c r="AB3" s="30" t="s">
        <v>8</v>
      </c>
      <c r="AC3" s="30" t="s">
        <v>9</v>
      </c>
      <c r="AD3" s="30" t="s">
        <v>26</v>
      </c>
      <c r="AE3" s="30" t="s">
        <v>12</v>
      </c>
      <c r="AF3" s="30" t="s">
        <v>571</v>
      </c>
      <c r="AG3" s="30" t="s">
        <v>574</v>
      </c>
      <c r="AH3" s="30" t="s">
        <v>575</v>
      </c>
      <c r="AI3" s="30" t="s">
        <v>576</v>
      </c>
      <c r="AJ3" s="30" t="s">
        <v>13</v>
      </c>
      <c r="AK3" s="30" t="s">
        <v>14</v>
      </c>
      <c r="AL3" s="30" t="s">
        <v>704</v>
      </c>
      <c r="AM3" s="30" t="s">
        <v>705</v>
      </c>
      <c r="AN3" s="30" t="s">
        <v>31</v>
      </c>
      <c r="AO3" s="30" t="s">
        <v>33</v>
      </c>
      <c r="AP3" s="30" t="s">
        <v>32</v>
      </c>
      <c r="AQ3" s="30" t="s">
        <v>706</v>
      </c>
      <c r="AR3" s="30" t="s">
        <v>707</v>
      </c>
      <c r="AS3" s="30" t="s">
        <v>20</v>
      </c>
      <c r="AT3" s="30" t="s">
        <v>347</v>
      </c>
      <c r="AU3" s="30" t="s">
        <v>348</v>
      </c>
      <c r="AV3" s="30" t="s">
        <v>15</v>
      </c>
      <c r="AW3" s="30" t="s">
        <v>50</v>
      </c>
      <c r="AX3" s="30" t="s">
        <v>37</v>
      </c>
      <c r="AY3" s="30" t="s">
        <v>34</v>
      </c>
      <c r="AZ3" s="30" t="s">
        <v>35</v>
      </c>
      <c r="BA3" s="30" t="s">
        <v>36</v>
      </c>
      <c r="BB3" s="30" t="s">
        <v>695</v>
      </c>
      <c r="BC3" s="30" t="s">
        <v>696</v>
      </c>
      <c r="BD3" s="30" t="s">
        <v>697</v>
      </c>
      <c r="BE3" s="30" t="s">
        <v>698</v>
      </c>
      <c r="BF3" s="30" t="s">
        <v>699</v>
      </c>
      <c r="BG3" s="30" t="s">
        <v>694</v>
      </c>
      <c r="BH3" s="30" t="s">
        <v>700</v>
      </c>
      <c r="BI3" s="30" t="s">
        <v>701</v>
      </c>
      <c r="BJ3" s="30" t="s">
        <v>702</v>
      </c>
      <c r="BK3" s="30" t="s">
        <v>703</v>
      </c>
      <c r="BL3" s="30" t="s">
        <v>41</v>
      </c>
      <c r="BM3" s="30" t="s">
        <v>38</v>
      </c>
      <c r="BN3" s="30" t="s">
        <v>39</v>
      </c>
      <c r="BO3" s="30" t="s">
        <v>40</v>
      </c>
    </row>
    <row r="4" spans="1:67" x14ac:dyDescent="0.25">
      <c r="A4" s="25" t="str">
        <f>"1. "&amp;I4</f>
        <v xml:space="preserve">1. </v>
      </c>
      <c r="B4" s="11"/>
      <c r="C4" s="11"/>
      <c r="D4" s="11"/>
      <c r="E4" s="12"/>
      <c r="F4" s="12"/>
      <c r="G4" s="11"/>
      <c r="H4" s="12"/>
      <c r="I4" s="11"/>
      <c r="J4" s="11"/>
      <c r="K4" s="11"/>
      <c r="L4" s="11"/>
      <c r="M4" s="13"/>
      <c r="N4" s="13"/>
      <c r="O4" s="11"/>
      <c r="P4" s="11"/>
      <c r="Q4" s="11"/>
      <c r="R4" s="11"/>
      <c r="S4" s="11"/>
      <c r="T4" s="12"/>
      <c r="U4" s="11"/>
      <c r="V4" s="11"/>
      <c r="W4" s="11"/>
      <c r="X4" s="14"/>
      <c r="Y4" s="11"/>
      <c r="Z4" s="14"/>
      <c r="AA4" s="14"/>
      <c r="AB4" s="14"/>
      <c r="AC4" s="14"/>
      <c r="AD4" s="11"/>
      <c r="AE4" s="11"/>
      <c r="AF4" s="11"/>
      <c r="AG4" s="11"/>
      <c r="AH4" s="11"/>
      <c r="AI4" s="11"/>
      <c r="AJ4" s="11"/>
      <c r="AK4" s="11"/>
      <c r="AL4" s="14"/>
      <c r="AM4" s="14"/>
      <c r="AN4" s="11"/>
      <c r="AO4" s="11"/>
      <c r="AP4" s="11"/>
      <c r="AQ4" s="14"/>
      <c r="AR4" s="14"/>
      <c r="AS4" s="11"/>
      <c r="AT4" s="11"/>
      <c r="AU4" s="11"/>
      <c r="AV4" s="11"/>
      <c r="AW4" s="12"/>
      <c r="AX4" s="22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6"/>
      <c r="BM4" s="17"/>
      <c r="BN4" s="17"/>
      <c r="BO4" s="17"/>
    </row>
    <row r="5" spans="1:67" x14ac:dyDescent="0.25">
      <c r="A5" s="25" t="str">
        <f>"2. "&amp;I5</f>
        <v xml:space="preserve">2. </v>
      </c>
      <c r="B5" s="11"/>
      <c r="C5" s="11"/>
      <c r="D5" s="11"/>
      <c r="E5" s="12"/>
      <c r="F5" s="12"/>
      <c r="G5" s="11"/>
      <c r="H5" s="12"/>
      <c r="I5" s="11"/>
      <c r="J5" s="11"/>
      <c r="K5" s="11"/>
      <c r="L5" s="11"/>
      <c r="M5" s="13"/>
      <c r="N5" s="13"/>
      <c r="O5" s="11"/>
      <c r="P5" s="11"/>
      <c r="Q5" s="11"/>
      <c r="R5" s="11"/>
      <c r="S5" s="11"/>
      <c r="T5" s="12"/>
      <c r="U5" s="11"/>
      <c r="V5" s="11"/>
      <c r="W5" s="11"/>
      <c r="X5" s="14"/>
      <c r="Y5" s="11"/>
      <c r="Z5" s="14"/>
      <c r="AA5" s="14"/>
      <c r="AB5" s="14"/>
      <c r="AC5" s="14"/>
      <c r="AD5" s="11"/>
      <c r="AE5" s="11"/>
      <c r="AF5" s="11"/>
      <c r="AG5" s="11"/>
      <c r="AH5" s="11"/>
      <c r="AI5" s="11"/>
      <c r="AJ5" s="11"/>
      <c r="AK5" s="11"/>
      <c r="AL5" s="14"/>
      <c r="AM5" s="14"/>
      <c r="AN5" s="11"/>
      <c r="AO5" s="11"/>
      <c r="AP5" s="11"/>
      <c r="AQ5" s="14"/>
      <c r="AR5" s="14"/>
      <c r="AS5" s="11"/>
      <c r="AT5" s="11"/>
      <c r="AU5" s="11"/>
      <c r="AV5" s="11"/>
      <c r="AW5" s="12"/>
      <c r="AX5" s="22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6"/>
      <c r="BM5" s="17"/>
      <c r="BN5" s="17"/>
      <c r="BO5" s="17"/>
    </row>
    <row r="6" spans="1:67" x14ac:dyDescent="0.25">
      <c r="A6" s="25" t="str">
        <f>"3. "&amp;I6</f>
        <v xml:space="preserve">3. </v>
      </c>
      <c r="B6" s="11"/>
      <c r="C6" s="11"/>
      <c r="D6" s="11"/>
      <c r="E6" s="12"/>
      <c r="F6" s="12"/>
      <c r="G6" s="11"/>
      <c r="H6" s="12"/>
      <c r="I6" s="11"/>
      <c r="J6" s="11"/>
      <c r="K6" s="11"/>
      <c r="L6" s="11"/>
      <c r="M6" s="13"/>
      <c r="N6" s="13"/>
      <c r="O6" s="11"/>
      <c r="P6" s="11"/>
      <c r="Q6" s="11"/>
      <c r="R6" s="11"/>
      <c r="S6" s="11"/>
      <c r="T6" s="12"/>
      <c r="U6" s="11"/>
      <c r="V6" s="11"/>
      <c r="W6" s="11"/>
      <c r="X6" s="14"/>
      <c r="Y6" s="11"/>
      <c r="Z6" s="14"/>
      <c r="AA6" s="14"/>
      <c r="AB6" s="14"/>
      <c r="AC6" s="14"/>
      <c r="AD6" s="11"/>
      <c r="AE6" s="11"/>
      <c r="AF6" s="11"/>
      <c r="AG6" s="11"/>
      <c r="AH6" s="11"/>
      <c r="AI6" s="11"/>
      <c r="AJ6" s="11"/>
      <c r="AK6" s="11"/>
      <c r="AL6" s="14"/>
      <c r="AM6" s="14"/>
      <c r="AN6" s="11"/>
      <c r="AO6" s="11"/>
      <c r="AP6" s="11"/>
      <c r="AQ6" s="14"/>
      <c r="AR6" s="14"/>
      <c r="AS6" s="11"/>
      <c r="AT6" s="11"/>
      <c r="AU6" s="11"/>
      <c r="AV6" s="11"/>
      <c r="AW6" s="12"/>
      <c r="AX6" s="22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6"/>
      <c r="BM6" s="17"/>
      <c r="BN6" s="17"/>
      <c r="BO6" s="17"/>
    </row>
    <row r="7" spans="1:67" x14ac:dyDescent="0.25">
      <c r="A7" s="25" t="str">
        <f>"4. "&amp;I7</f>
        <v xml:space="preserve">4. </v>
      </c>
      <c r="B7" s="11"/>
      <c r="C7" s="11"/>
      <c r="D7" s="11"/>
      <c r="E7" s="12"/>
      <c r="F7" s="12"/>
      <c r="G7" s="11"/>
      <c r="H7" s="12"/>
      <c r="I7" s="11"/>
      <c r="J7" s="11"/>
      <c r="K7" s="11"/>
      <c r="L7" s="11"/>
      <c r="M7" s="13"/>
      <c r="N7" s="13"/>
      <c r="O7" s="11"/>
      <c r="P7" s="11"/>
      <c r="Q7" s="11"/>
      <c r="R7" s="11"/>
      <c r="S7" s="11"/>
      <c r="T7" s="12"/>
      <c r="U7" s="11"/>
      <c r="V7" s="11"/>
      <c r="W7" s="11"/>
      <c r="X7" s="14"/>
      <c r="Y7" s="11"/>
      <c r="Z7" s="14"/>
      <c r="AA7" s="14"/>
      <c r="AB7" s="14"/>
      <c r="AC7" s="14"/>
      <c r="AD7" s="11"/>
      <c r="AE7" s="11"/>
      <c r="AF7" s="11"/>
      <c r="AG7" s="11"/>
      <c r="AH7" s="11"/>
      <c r="AI7" s="11"/>
      <c r="AJ7" s="11"/>
      <c r="AK7" s="11"/>
      <c r="AL7" s="14"/>
      <c r="AM7" s="14"/>
      <c r="AN7" s="11"/>
      <c r="AO7" s="11"/>
      <c r="AP7" s="11"/>
      <c r="AQ7" s="14"/>
      <c r="AR7" s="14"/>
      <c r="AS7" s="11"/>
      <c r="AT7" s="11"/>
      <c r="AU7" s="11"/>
      <c r="AV7" s="11"/>
      <c r="AW7" s="12"/>
      <c r="AX7" s="22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6"/>
      <c r="BM7" s="17"/>
      <c r="BN7" s="17"/>
      <c r="BO7" s="17"/>
    </row>
    <row r="8" spans="1:67" x14ac:dyDescent="0.25">
      <c r="A8" s="25" t="str">
        <f>"5. "&amp;I8</f>
        <v xml:space="preserve">5. </v>
      </c>
      <c r="B8" s="11"/>
      <c r="C8" s="11"/>
      <c r="D8" s="11"/>
      <c r="E8" s="12"/>
      <c r="F8" s="12"/>
      <c r="G8" s="11"/>
      <c r="H8" s="12"/>
      <c r="I8" s="11"/>
      <c r="J8" s="11"/>
      <c r="K8" s="11"/>
      <c r="L8" s="11"/>
      <c r="M8" s="13"/>
      <c r="N8" s="13"/>
      <c r="O8" s="11"/>
      <c r="P8" s="11"/>
      <c r="Q8" s="11"/>
      <c r="R8" s="11"/>
      <c r="S8" s="11"/>
      <c r="T8" s="12"/>
      <c r="U8" s="11"/>
      <c r="V8" s="11"/>
      <c r="W8" s="11"/>
      <c r="X8" s="14"/>
      <c r="Y8" s="11"/>
      <c r="Z8" s="14"/>
      <c r="AA8" s="14"/>
      <c r="AB8" s="14"/>
      <c r="AC8" s="14"/>
      <c r="AD8" s="11"/>
      <c r="AE8" s="11"/>
      <c r="AF8" s="11"/>
      <c r="AG8" s="11"/>
      <c r="AH8" s="11"/>
      <c r="AI8" s="11"/>
      <c r="AJ8" s="11"/>
      <c r="AK8" s="11"/>
      <c r="AL8" s="14"/>
      <c r="AM8" s="14"/>
      <c r="AN8" s="11"/>
      <c r="AO8" s="11"/>
      <c r="AP8" s="11"/>
      <c r="AQ8" s="14"/>
      <c r="AR8" s="14"/>
      <c r="AS8" s="11"/>
      <c r="AT8" s="11"/>
      <c r="AU8" s="11"/>
      <c r="AV8" s="11"/>
      <c r="AW8" s="12"/>
      <c r="AX8" s="22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6"/>
      <c r="BM8" s="17"/>
      <c r="BN8" s="17"/>
      <c r="BO8" s="17"/>
    </row>
    <row r="9" spans="1:67" x14ac:dyDescent="0.25">
      <c r="A9" s="25" t="str">
        <f>"6. "&amp;I9</f>
        <v xml:space="preserve">6. </v>
      </c>
      <c r="B9" s="11"/>
      <c r="C9" s="11"/>
      <c r="D9" s="11"/>
      <c r="E9" s="12"/>
      <c r="F9" s="12"/>
      <c r="G9" s="11"/>
      <c r="H9" s="12"/>
      <c r="I9" s="11"/>
      <c r="J9" s="11"/>
      <c r="K9" s="11"/>
      <c r="L9" s="11"/>
      <c r="M9" s="13"/>
      <c r="N9" s="13"/>
      <c r="O9" s="11"/>
      <c r="P9" s="11"/>
      <c r="Q9" s="11"/>
      <c r="R9" s="11"/>
      <c r="S9" s="11"/>
      <c r="T9" s="12"/>
      <c r="U9" s="11"/>
      <c r="V9" s="11"/>
      <c r="W9" s="11"/>
      <c r="X9" s="14"/>
      <c r="Y9" s="11"/>
      <c r="Z9" s="14"/>
      <c r="AA9" s="14"/>
      <c r="AB9" s="14"/>
      <c r="AC9" s="14"/>
      <c r="AD9" s="11"/>
      <c r="AE9" s="11"/>
      <c r="AF9" s="11"/>
      <c r="AG9" s="11"/>
      <c r="AH9" s="11"/>
      <c r="AI9" s="11"/>
      <c r="AJ9" s="11"/>
      <c r="AK9" s="11"/>
      <c r="AL9" s="14"/>
      <c r="AM9" s="14"/>
      <c r="AN9" s="11"/>
      <c r="AO9" s="11"/>
      <c r="AP9" s="11"/>
      <c r="AQ9" s="14"/>
      <c r="AR9" s="14"/>
      <c r="AS9" s="11"/>
      <c r="AT9" s="11"/>
      <c r="AU9" s="11"/>
      <c r="AV9" s="11"/>
      <c r="AW9" s="12"/>
      <c r="AX9" s="22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6"/>
      <c r="BM9" s="17"/>
      <c r="BN9" s="17"/>
      <c r="BO9" s="17"/>
    </row>
    <row r="10" spans="1:67" x14ac:dyDescent="0.25">
      <c r="A10" s="25" t="str">
        <f>"7. "&amp;I10</f>
        <v xml:space="preserve">7. </v>
      </c>
      <c r="B10" s="11"/>
      <c r="C10" s="11"/>
      <c r="D10" s="11"/>
      <c r="E10" s="12"/>
      <c r="F10" s="12"/>
      <c r="G10" s="11"/>
      <c r="H10" s="12"/>
      <c r="I10" s="11"/>
      <c r="J10" s="11"/>
      <c r="K10" s="11"/>
      <c r="L10" s="11"/>
      <c r="M10" s="13"/>
      <c r="N10" s="13"/>
      <c r="O10" s="11"/>
      <c r="P10" s="11"/>
      <c r="Q10" s="11"/>
      <c r="R10" s="11"/>
      <c r="S10" s="11"/>
      <c r="T10" s="12"/>
      <c r="U10" s="11"/>
      <c r="V10" s="11"/>
      <c r="W10" s="11"/>
      <c r="X10" s="14"/>
      <c r="Y10" s="11"/>
      <c r="Z10" s="14"/>
      <c r="AA10" s="14"/>
      <c r="AB10" s="14"/>
      <c r="AC10" s="14"/>
      <c r="AD10" s="11"/>
      <c r="AE10" s="11"/>
      <c r="AF10" s="11"/>
      <c r="AG10" s="11"/>
      <c r="AH10" s="11"/>
      <c r="AI10" s="11"/>
      <c r="AJ10" s="11"/>
      <c r="AK10" s="11"/>
      <c r="AL10" s="14"/>
      <c r="AM10" s="14"/>
      <c r="AN10" s="11"/>
      <c r="AO10" s="11"/>
      <c r="AP10" s="11"/>
      <c r="AQ10" s="14"/>
      <c r="AR10" s="14"/>
      <c r="AS10" s="11"/>
      <c r="AT10" s="11"/>
      <c r="AU10" s="11"/>
      <c r="AV10" s="11"/>
      <c r="AW10" s="12"/>
      <c r="AX10" s="22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6"/>
      <c r="BM10" s="17"/>
      <c r="BN10" s="17"/>
      <c r="BO10" s="17"/>
    </row>
    <row r="11" spans="1:67" x14ac:dyDescent="0.25">
      <c r="A11" s="25" t="str">
        <f>"8. "&amp;I11</f>
        <v xml:space="preserve">8. </v>
      </c>
      <c r="B11" s="11"/>
      <c r="C11" s="11"/>
      <c r="D11" s="11"/>
      <c r="E11" s="12"/>
      <c r="F11" s="12"/>
      <c r="G11" s="11"/>
      <c r="H11" s="12"/>
      <c r="I11" s="11"/>
      <c r="J11" s="11"/>
      <c r="K11" s="11"/>
      <c r="L11" s="11"/>
      <c r="M11" s="13"/>
      <c r="N11" s="13"/>
      <c r="O11" s="11"/>
      <c r="P11" s="11"/>
      <c r="Q11" s="11"/>
      <c r="R11" s="11"/>
      <c r="S11" s="11"/>
      <c r="T11" s="12"/>
      <c r="U11" s="11"/>
      <c r="V11" s="11"/>
      <c r="W11" s="11"/>
      <c r="X11" s="14"/>
      <c r="Y11" s="11"/>
      <c r="Z11" s="14"/>
      <c r="AA11" s="14"/>
      <c r="AB11" s="14"/>
      <c r="AC11" s="14"/>
      <c r="AD11" s="11"/>
      <c r="AE11" s="11"/>
      <c r="AF11" s="11"/>
      <c r="AG11" s="11"/>
      <c r="AH11" s="11"/>
      <c r="AI11" s="11"/>
      <c r="AJ11" s="11"/>
      <c r="AK11" s="11"/>
      <c r="AL11" s="14"/>
      <c r="AM11" s="14"/>
      <c r="AN11" s="11"/>
      <c r="AO11" s="11"/>
      <c r="AP11" s="11"/>
      <c r="AQ11" s="14"/>
      <c r="AR11" s="14"/>
      <c r="AS11" s="11"/>
      <c r="AT11" s="11"/>
      <c r="AU11" s="11"/>
      <c r="AV11" s="11"/>
      <c r="AW11" s="12"/>
      <c r="AX11" s="22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6"/>
      <c r="BM11" s="17"/>
      <c r="BN11" s="17"/>
      <c r="BO11" s="17"/>
    </row>
    <row r="12" spans="1:67" x14ac:dyDescent="0.25">
      <c r="A12" s="25" t="str">
        <f>"9. "&amp;I12</f>
        <v xml:space="preserve">9. </v>
      </c>
      <c r="B12" s="11"/>
      <c r="C12" s="11"/>
      <c r="D12" s="11"/>
      <c r="E12" s="12"/>
      <c r="F12" s="12"/>
      <c r="G12" s="11"/>
      <c r="H12" s="12"/>
      <c r="I12" s="11"/>
      <c r="J12" s="11"/>
      <c r="K12" s="11"/>
      <c r="L12" s="11"/>
      <c r="M12" s="13"/>
      <c r="N12" s="13"/>
      <c r="O12" s="11"/>
      <c r="P12" s="11"/>
      <c r="Q12" s="11"/>
      <c r="R12" s="11"/>
      <c r="S12" s="11"/>
      <c r="T12" s="12"/>
      <c r="U12" s="11"/>
      <c r="V12" s="11"/>
      <c r="W12" s="11"/>
      <c r="X12" s="14"/>
      <c r="Y12" s="11"/>
      <c r="Z12" s="14"/>
      <c r="AA12" s="14"/>
      <c r="AB12" s="14"/>
      <c r="AC12" s="14"/>
      <c r="AD12" s="11"/>
      <c r="AE12" s="11"/>
      <c r="AF12" s="11"/>
      <c r="AG12" s="11"/>
      <c r="AH12" s="11"/>
      <c r="AI12" s="11"/>
      <c r="AJ12" s="11"/>
      <c r="AK12" s="11"/>
      <c r="AL12" s="14"/>
      <c r="AM12" s="14"/>
      <c r="AN12" s="11"/>
      <c r="AO12" s="11"/>
      <c r="AP12" s="11"/>
      <c r="AQ12" s="14"/>
      <c r="AR12" s="14"/>
      <c r="AS12" s="11"/>
      <c r="AT12" s="11"/>
      <c r="AU12" s="11"/>
      <c r="AV12" s="11"/>
      <c r="AW12" s="12"/>
      <c r="AX12" s="22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6"/>
      <c r="BM12" s="17"/>
      <c r="BN12" s="17"/>
      <c r="BO12" s="17"/>
    </row>
    <row r="13" spans="1:67" x14ac:dyDescent="0.25">
      <c r="A13" s="25" t="str">
        <f>"10. "&amp;I13</f>
        <v xml:space="preserve">10. </v>
      </c>
      <c r="B13" s="11"/>
      <c r="C13" s="11"/>
      <c r="D13" s="11"/>
      <c r="E13" s="12"/>
      <c r="F13" s="12"/>
      <c r="G13" s="11"/>
      <c r="H13" s="12"/>
      <c r="I13" s="11"/>
      <c r="J13" s="11"/>
      <c r="K13" s="11"/>
      <c r="L13" s="11"/>
      <c r="M13" s="13"/>
      <c r="N13" s="13"/>
      <c r="O13" s="11"/>
      <c r="P13" s="11"/>
      <c r="Q13" s="11"/>
      <c r="R13" s="11"/>
      <c r="S13" s="11"/>
      <c r="T13" s="12"/>
      <c r="U13" s="11"/>
      <c r="V13" s="11"/>
      <c r="W13" s="11"/>
      <c r="X13" s="14"/>
      <c r="Y13" s="11"/>
      <c r="Z13" s="14"/>
      <c r="AA13" s="14"/>
      <c r="AB13" s="14"/>
      <c r="AC13" s="14"/>
      <c r="AD13" s="11"/>
      <c r="AE13" s="11"/>
      <c r="AF13" s="11"/>
      <c r="AG13" s="11"/>
      <c r="AH13" s="11"/>
      <c r="AI13" s="11"/>
      <c r="AJ13" s="11"/>
      <c r="AK13" s="11"/>
      <c r="AL13" s="14"/>
      <c r="AM13" s="14"/>
      <c r="AN13" s="11"/>
      <c r="AO13" s="11"/>
      <c r="AP13" s="11"/>
      <c r="AQ13" s="14"/>
      <c r="AR13" s="14"/>
      <c r="AS13" s="11"/>
      <c r="AT13" s="11"/>
      <c r="AU13" s="11"/>
      <c r="AV13" s="11"/>
      <c r="AW13" s="12"/>
      <c r="AX13" s="22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6"/>
      <c r="BM13" s="17"/>
      <c r="BN13" s="17"/>
      <c r="BO13" s="17"/>
    </row>
    <row r="14" spans="1:67" x14ac:dyDescent="0.25">
      <c r="A14" s="25" t="str">
        <f>"11. "&amp;I14</f>
        <v xml:space="preserve">11. </v>
      </c>
      <c r="B14" s="11"/>
      <c r="C14" s="11"/>
      <c r="D14" s="11"/>
      <c r="E14" s="12"/>
      <c r="F14" s="12"/>
      <c r="G14" s="11"/>
      <c r="H14" s="12"/>
      <c r="I14" s="11"/>
      <c r="J14" s="11"/>
      <c r="K14" s="11"/>
      <c r="L14" s="11"/>
      <c r="M14" s="13"/>
      <c r="N14" s="13"/>
      <c r="O14" s="11"/>
      <c r="P14" s="11"/>
      <c r="Q14" s="11"/>
      <c r="R14" s="11"/>
      <c r="S14" s="11"/>
      <c r="T14" s="12"/>
      <c r="U14" s="11"/>
      <c r="V14" s="11"/>
      <c r="W14" s="11"/>
      <c r="X14" s="14"/>
      <c r="Y14" s="11"/>
      <c r="Z14" s="14"/>
      <c r="AA14" s="14"/>
      <c r="AB14" s="14"/>
      <c r="AC14" s="14"/>
      <c r="AD14" s="11"/>
      <c r="AE14" s="11"/>
      <c r="AF14" s="11"/>
      <c r="AG14" s="11"/>
      <c r="AH14" s="11"/>
      <c r="AI14" s="11"/>
      <c r="AJ14" s="11"/>
      <c r="AK14" s="11"/>
      <c r="AL14" s="14"/>
      <c r="AM14" s="14"/>
      <c r="AN14" s="11"/>
      <c r="AO14" s="11"/>
      <c r="AP14" s="11"/>
      <c r="AQ14" s="14"/>
      <c r="AR14" s="14"/>
      <c r="AS14" s="11"/>
      <c r="AT14" s="11"/>
      <c r="AU14" s="11"/>
      <c r="AV14" s="11"/>
      <c r="AW14" s="12"/>
      <c r="AX14" s="22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6"/>
      <c r="BM14" s="17"/>
      <c r="BN14" s="17"/>
      <c r="BO14" s="17"/>
    </row>
    <row r="15" spans="1:67" x14ac:dyDescent="0.25">
      <c r="A15" s="25" t="str">
        <f>"12. "&amp;I15</f>
        <v xml:space="preserve">12. </v>
      </c>
      <c r="B15" s="11"/>
      <c r="C15" s="11"/>
      <c r="D15" s="11"/>
      <c r="E15" s="12"/>
      <c r="F15" s="12"/>
      <c r="G15" s="11"/>
      <c r="H15" s="12"/>
      <c r="I15" s="11"/>
      <c r="J15" s="11"/>
      <c r="K15" s="11"/>
      <c r="L15" s="11"/>
      <c r="M15" s="13"/>
      <c r="N15" s="13"/>
      <c r="O15" s="11"/>
      <c r="P15" s="11"/>
      <c r="Q15" s="11"/>
      <c r="R15" s="11"/>
      <c r="S15" s="11"/>
      <c r="T15" s="12"/>
      <c r="U15" s="11"/>
      <c r="V15" s="11"/>
      <c r="W15" s="11"/>
      <c r="X15" s="14"/>
      <c r="Y15" s="11"/>
      <c r="Z15" s="14"/>
      <c r="AA15" s="14"/>
      <c r="AB15" s="14"/>
      <c r="AC15" s="14"/>
      <c r="AD15" s="11"/>
      <c r="AE15" s="11"/>
      <c r="AF15" s="11"/>
      <c r="AG15" s="11"/>
      <c r="AH15" s="11"/>
      <c r="AI15" s="11"/>
      <c r="AJ15" s="11"/>
      <c r="AK15" s="11"/>
      <c r="AL15" s="14"/>
      <c r="AM15" s="14"/>
      <c r="AN15" s="11"/>
      <c r="AO15" s="11"/>
      <c r="AP15" s="11"/>
      <c r="AQ15" s="14"/>
      <c r="AR15" s="14"/>
      <c r="AS15" s="11"/>
      <c r="AT15" s="11"/>
      <c r="AU15" s="11"/>
      <c r="AV15" s="11"/>
      <c r="AW15" s="12"/>
      <c r="AX15" s="22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6"/>
      <c r="BM15" s="17"/>
      <c r="BN15" s="17"/>
      <c r="BO15" s="17"/>
    </row>
    <row r="16" spans="1:67" x14ac:dyDescent="0.25">
      <c r="A16" s="25" t="str">
        <f>"13. "&amp;I16</f>
        <v xml:space="preserve">13. </v>
      </c>
      <c r="B16" s="11"/>
      <c r="C16" s="11"/>
      <c r="D16" s="11"/>
      <c r="E16" s="12"/>
      <c r="F16" s="12"/>
      <c r="G16" s="11"/>
      <c r="H16" s="12"/>
      <c r="I16" s="11"/>
      <c r="J16" s="11"/>
      <c r="K16" s="11"/>
      <c r="L16" s="11"/>
      <c r="M16" s="13"/>
      <c r="N16" s="13"/>
      <c r="O16" s="11"/>
      <c r="P16" s="11"/>
      <c r="Q16" s="11"/>
      <c r="R16" s="11"/>
      <c r="S16" s="11"/>
      <c r="T16" s="12"/>
      <c r="U16" s="11"/>
      <c r="V16" s="11"/>
      <c r="W16" s="11"/>
      <c r="X16" s="14"/>
      <c r="Y16" s="11"/>
      <c r="Z16" s="14"/>
      <c r="AA16" s="14"/>
      <c r="AB16" s="14"/>
      <c r="AC16" s="14"/>
      <c r="AD16" s="11"/>
      <c r="AE16" s="11"/>
      <c r="AF16" s="11"/>
      <c r="AG16" s="11"/>
      <c r="AH16" s="11"/>
      <c r="AI16" s="11"/>
      <c r="AJ16" s="11"/>
      <c r="AK16" s="11"/>
      <c r="AL16" s="14"/>
      <c r="AM16" s="14"/>
      <c r="AN16" s="11"/>
      <c r="AO16" s="11"/>
      <c r="AP16" s="11"/>
      <c r="AQ16" s="14"/>
      <c r="AR16" s="14"/>
      <c r="AS16" s="11"/>
      <c r="AT16" s="11"/>
      <c r="AU16" s="11"/>
      <c r="AV16" s="11"/>
      <c r="AW16" s="12"/>
      <c r="AX16" s="22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6"/>
      <c r="BM16" s="17"/>
      <c r="BN16" s="17"/>
      <c r="BO16" s="17"/>
    </row>
    <row r="17" spans="1:67" x14ac:dyDescent="0.25">
      <c r="A17" s="25" t="str">
        <f>"14. "&amp;I17</f>
        <v xml:space="preserve">14. </v>
      </c>
      <c r="B17" s="11"/>
      <c r="C17" s="11"/>
      <c r="D17" s="11"/>
      <c r="E17" s="12"/>
      <c r="F17" s="12"/>
      <c r="G17" s="11"/>
      <c r="H17" s="12"/>
      <c r="I17" s="11"/>
      <c r="J17" s="11"/>
      <c r="K17" s="11"/>
      <c r="L17" s="11"/>
      <c r="M17" s="13"/>
      <c r="N17" s="13"/>
      <c r="O17" s="11"/>
      <c r="P17" s="11"/>
      <c r="Q17" s="11"/>
      <c r="R17" s="11"/>
      <c r="S17" s="11"/>
      <c r="T17" s="12"/>
      <c r="U17" s="11"/>
      <c r="V17" s="11"/>
      <c r="W17" s="11"/>
      <c r="X17" s="14"/>
      <c r="Y17" s="11"/>
      <c r="Z17" s="14"/>
      <c r="AA17" s="14"/>
      <c r="AB17" s="14"/>
      <c r="AC17" s="14"/>
      <c r="AD17" s="11"/>
      <c r="AE17" s="11"/>
      <c r="AF17" s="11"/>
      <c r="AG17" s="11"/>
      <c r="AH17" s="11"/>
      <c r="AI17" s="11"/>
      <c r="AJ17" s="11"/>
      <c r="AK17" s="11"/>
      <c r="AL17" s="14"/>
      <c r="AM17" s="14"/>
      <c r="AN17" s="11"/>
      <c r="AO17" s="11"/>
      <c r="AP17" s="11"/>
      <c r="AQ17" s="14"/>
      <c r="AR17" s="14"/>
      <c r="AS17" s="11"/>
      <c r="AT17" s="11"/>
      <c r="AU17" s="11"/>
      <c r="AV17" s="11"/>
      <c r="AW17" s="12"/>
      <c r="AX17" s="22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6"/>
      <c r="BM17" s="17"/>
      <c r="BN17" s="17"/>
      <c r="BO17" s="17"/>
    </row>
    <row r="18" spans="1:67" x14ac:dyDescent="0.25">
      <c r="A18" s="25" t="str">
        <f>"15. "&amp;I18</f>
        <v xml:space="preserve">15. </v>
      </c>
      <c r="B18" s="11"/>
      <c r="C18" s="11"/>
      <c r="D18" s="11"/>
      <c r="E18" s="12"/>
      <c r="F18" s="12"/>
      <c r="G18" s="11"/>
      <c r="H18" s="12"/>
      <c r="I18" s="11"/>
      <c r="J18" s="11"/>
      <c r="K18" s="11"/>
      <c r="L18" s="11"/>
      <c r="M18" s="13"/>
      <c r="N18" s="13"/>
      <c r="O18" s="11"/>
      <c r="P18" s="11"/>
      <c r="Q18" s="11"/>
      <c r="R18" s="11"/>
      <c r="S18" s="11"/>
      <c r="T18" s="12"/>
      <c r="U18" s="11"/>
      <c r="V18" s="11"/>
      <c r="W18" s="11"/>
      <c r="X18" s="14"/>
      <c r="Y18" s="11"/>
      <c r="Z18" s="14"/>
      <c r="AA18" s="14"/>
      <c r="AB18" s="14"/>
      <c r="AC18" s="14"/>
      <c r="AD18" s="11"/>
      <c r="AE18" s="11"/>
      <c r="AF18" s="11"/>
      <c r="AG18" s="11"/>
      <c r="AH18" s="11"/>
      <c r="AI18" s="11"/>
      <c r="AJ18" s="11"/>
      <c r="AK18" s="11"/>
      <c r="AL18" s="14"/>
      <c r="AM18" s="14"/>
      <c r="AN18" s="11"/>
      <c r="AO18" s="11"/>
      <c r="AP18" s="11"/>
      <c r="AQ18" s="14"/>
      <c r="AR18" s="14"/>
      <c r="AS18" s="11"/>
      <c r="AT18" s="11"/>
      <c r="AU18" s="11"/>
      <c r="AV18" s="11"/>
      <c r="AW18" s="12"/>
      <c r="AX18" s="22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6"/>
      <c r="BM18" s="17"/>
      <c r="BN18" s="17"/>
      <c r="BO18" s="17"/>
    </row>
    <row r="19" spans="1:67" x14ac:dyDescent="0.25">
      <c r="A19" s="25" t="str">
        <f>"16. "&amp;I19</f>
        <v xml:space="preserve">16. </v>
      </c>
      <c r="B19" s="11"/>
      <c r="C19" s="11"/>
      <c r="D19" s="11"/>
      <c r="E19" s="12"/>
      <c r="F19" s="12"/>
      <c r="G19" s="11"/>
      <c r="H19" s="12"/>
      <c r="I19" s="11"/>
      <c r="J19" s="11"/>
      <c r="K19" s="11"/>
      <c r="L19" s="11"/>
      <c r="M19" s="13"/>
      <c r="N19" s="13"/>
      <c r="O19" s="11"/>
      <c r="P19" s="11"/>
      <c r="Q19" s="11"/>
      <c r="R19" s="11"/>
      <c r="S19" s="11"/>
      <c r="T19" s="12"/>
      <c r="U19" s="11"/>
      <c r="V19" s="11"/>
      <c r="W19" s="11"/>
      <c r="X19" s="14"/>
      <c r="Y19" s="11"/>
      <c r="Z19" s="14"/>
      <c r="AA19" s="14"/>
      <c r="AB19" s="14"/>
      <c r="AC19" s="14"/>
      <c r="AD19" s="11"/>
      <c r="AE19" s="11"/>
      <c r="AF19" s="11"/>
      <c r="AG19" s="11"/>
      <c r="AH19" s="11"/>
      <c r="AI19" s="11"/>
      <c r="AJ19" s="11"/>
      <c r="AK19" s="11"/>
      <c r="AL19" s="14"/>
      <c r="AM19" s="14"/>
      <c r="AN19" s="11"/>
      <c r="AO19" s="11"/>
      <c r="AP19" s="11"/>
      <c r="AQ19" s="14"/>
      <c r="AR19" s="14"/>
      <c r="AS19" s="11"/>
      <c r="AT19" s="11"/>
      <c r="AU19" s="11"/>
      <c r="AV19" s="11"/>
      <c r="AW19" s="12"/>
      <c r="AX19" s="22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6"/>
      <c r="BM19" s="17"/>
      <c r="BN19" s="17"/>
      <c r="BO19" s="17"/>
    </row>
    <row r="20" spans="1:67" x14ac:dyDescent="0.25">
      <c r="A20" s="25" t="str">
        <f>"17. "&amp;I20</f>
        <v xml:space="preserve">17. </v>
      </c>
      <c r="B20" s="11"/>
      <c r="C20" s="11"/>
      <c r="D20" s="11"/>
      <c r="E20" s="12"/>
      <c r="F20" s="12"/>
      <c r="G20" s="11"/>
      <c r="H20" s="12"/>
      <c r="I20" s="11"/>
      <c r="J20" s="11"/>
      <c r="K20" s="11"/>
      <c r="L20" s="11"/>
      <c r="M20" s="13"/>
      <c r="N20" s="13"/>
      <c r="O20" s="11"/>
      <c r="P20" s="11"/>
      <c r="Q20" s="11"/>
      <c r="R20" s="11"/>
      <c r="S20" s="11"/>
      <c r="T20" s="12"/>
      <c r="U20" s="11"/>
      <c r="V20" s="11"/>
      <c r="W20" s="11"/>
      <c r="X20" s="14"/>
      <c r="Y20" s="11"/>
      <c r="Z20" s="14"/>
      <c r="AA20" s="14"/>
      <c r="AB20" s="14"/>
      <c r="AC20" s="14"/>
      <c r="AD20" s="11"/>
      <c r="AE20" s="11"/>
      <c r="AF20" s="11"/>
      <c r="AG20" s="11"/>
      <c r="AH20" s="11"/>
      <c r="AI20" s="11"/>
      <c r="AJ20" s="11"/>
      <c r="AK20" s="11"/>
      <c r="AL20" s="14"/>
      <c r="AM20" s="14"/>
      <c r="AN20" s="11"/>
      <c r="AO20" s="11"/>
      <c r="AP20" s="11"/>
      <c r="AQ20" s="14"/>
      <c r="AR20" s="14"/>
      <c r="AS20" s="11"/>
      <c r="AT20" s="11"/>
      <c r="AU20" s="11"/>
      <c r="AV20" s="11"/>
      <c r="AW20" s="12"/>
      <c r="AX20" s="22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6"/>
      <c r="BM20" s="17"/>
      <c r="BN20" s="17"/>
      <c r="BO20" s="17"/>
    </row>
    <row r="21" spans="1:67" x14ac:dyDescent="0.25">
      <c r="A21" s="25" t="str">
        <f>"18. "&amp;I21</f>
        <v xml:space="preserve">18. </v>
      </c>
      <c r="B21" s="11"/>
      <c r="C21" s="11"/>
      <c r="D21" s="11"/>
      <c r="E21" s="12"/>
      <c r="F21" s="12"/>
      <c r="G21" s="11"/>
      <c r="H21" s="12"/>
      <c r="I21" s="11"/>
      <c r="J21" s="11"/>
      <c r="K21" s="11"/>
      <c r="L21" s="11"/>
      <c r="M21" s="13"/>
      <c r="N21" s="13"/>
      <c r="O21" s="11"/>
      <c r="P21" s="11"/>
      <c r="Q21" s="11"/>
      <c r="R21" s="11"/>
      <c r="S21" s="11"/>
      <c r="T21" s="12"/>
      <c r="U21" s="11"/>
      <c r="V21" s="11"/>
      <c r="W21" s="11"/>
      <c r="X21" s="14"/>
      <c r="Y21" s="11"/>
      <c r="Z21" s="14"/>
      <c r="AA21" s="14"/>
      <c r="AB21" s="14"/>
      <c r="AC21" s="14"/>
      <c r="AD21" s="11"/>
      <c r="AE21" s="11"/>
      <c r="AF21" s="11"/>
      <c r="AG21" s="11"/>
      <c r="AH21" s="11"/>
      <c r="AI21" s="11"/>
      <c r="AJ21" s="11"/>
      <c r="AK21" s="11"/>
      <c r="AL21" s="14"/>
      <c r="AM21" s="14"/>
      <c r="AN21" s="11"/>
      <c r="AO21" s="11"/>
      <c r="AP21" s="11"/>
      <c r="AQ21" s="14"/>
      <c r="AR21" s="14"/>
      <c r="AS21" s="11"/>
      <c r="AT21" s="11"/>
      <c r="AU21" s="11"/>
      <c r="AV21" s="11"/>
      <c r="AW21" s="12"/>
      <c r="AX21" s="22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6"/>
      <c r="BM21" s="17"/>
      <c r="BN21" s="17"/>
      <c r="BO21" s="17"/>
    </row>
    <row r="22" spans="1:67" x14ac:dyDescent="0.25">
      <c r="A22" s="25" t="str">
        <f>"19. "&amp;I22</f>
        <v xml:space="preserve">19. </v>
      </c>
      <c r="B22" s="11"/>
      <c r="C22" s="11"/>
      <c r="D22" s="11"/>
      <c r="E22" s="12"/>
      <c r="F22" s="12"/>
      <c r="G22" s="11"/>
      <c r="H22" s="12"/>
      <c r="I22" s="11"/>
      <c r="J22" s="11"/>
      <c r="K22" s="11"/>
      <c r="L22" s="11"/>
      <c r="M22" s="13"/>
      <c r="N22" s="13"/>
      <c r="O22" s="11"/>
      <c r="P22" s="11"/>
      <c r="Q22" s="11"/>
      <c r="R22" s="11"/>
      <c r="S22" s="11"/>
      <c r="T22" s="12"/>
      <c r="U22" s="11"/>
      <c r="V22" s="11"/>
      <c r="W22" s="11"/>
      <c r="X22" s="14"/>
      <c r="Y22" s="11"/>
      <c r="Z22" s="14"/>
      <c r="AA22" s="14"/>
      <c r="AB22" s="14"/>
      <c r="AC22" s="14"/>
      <c r="AD22" s="11"/>
      <c r="AE22" s="11"/>
      <c r="AF22" s="11"/>
      <c r="AG22" s="11"/>
      <c r="AH22" s="11"/>
      <c r="AI22" s="11"/>
      <c r="AJ22" s="11"/>
      <c r="AK22" s="11"/>
      <c r="AL22" s="14"/>
      <c r="AM22" s="14"/>
      <c r="AN22" s="11"/>
      <c r="AO22" s="11"/>
      <c r="AP22" s="11"/>
      <c r="AQ22" s="14"/>
      <c r="AR22" s="14"/>
      <c r="AS22" s="11"/>
      <c r="AT22" s="11"/>
      <c r="AU22" s="11"/>
      <c r="AV22" s="11"/>
      <c r="AW22" s="12"/>
      <c r="AX22" s="22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6"/>
      <c r="BM22" s="17"/>
      <c r="BN22" s="17"/>
      <c r="BO22" s="17"/>
    </row>
    <row r="23" spans="1:67" x14ac:dyDescent="0.25">
      <c r="A23" s="25" t="str">
        <f>"20. "&amp;I23</f>
        <v xml:space="preserve">20. </v>
      </c>
      <c r="B23" s="11"/>
      <c r="C23" s="11"/>
      <c r="D23" s="11"/>
      <c r="E23" s="12"/>
      <c r="F23" s="12"/>
      <c r="G23" s="11"/>
      <c r="H23" s="12"/>
      <c r="I23" s="11"/>
      <c r="J23" s="11"/>
      <c r="K23" s="11"/>
      <c r="L23" s="11"/>
      <c r="M23" s="13"/>
      <c r="N23" s="13"/>
      <c r="O23" s="11"/>
      <c r="P23" s="11"/>
      <c r="Q23" s="11"/>
      <c r="R23" s="11"/>
      <c r="S23" s="11"/>
      <c r="T23" s="12"/>
      <c r="U23" s="11"/>
      <c r="V23" s="11"/>
      <c r="W23" s="11"/>
      <c r="X23" s="14"/>
      <c r="Y23" s="11"/>
      <c r="Z23" s="14"/>
      <c r="AA23" s="14"/>
      <c r="AB23" s="14"/>
      <c r="AC23" s="14"/>
      <c r="AD23" s="11"/>
      <c r="AE23" s="11"/>
      <c r="AF23" s="11"/>
      <c r="AG23" s="11"/>
      <c r="AH23" s="11"/>
      <c r="AI23" s="11"/>
      <c r="AJ23" s="11"/>
      <c r="AK23" s="11"/>
      <c r="AL23" s="14"/>
      <c r="AM23" s="14"/>
      <c r="AN23" s="11"/>
      <c r="AO23" s="11"/>
      <c r="AP23" s="11"/>
      <c r="AQ23" s="14"/>
      <c r="AR23" s="14"/>
      <c r="AS23" s="11"/>
      <c r="AT23" s="11"/>
      <c r="AU23" s="11"/>
      <c r="AV23" s="11"/>
      <c r="AW23" s="12"/>
      <c r="AX23" s="22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6"/>
      <c r="BM23" s="17"/>
      <c r="BN23" s="17"/>
      <c r="BO23" s="17"/>
    </row>
    <row r="24" spans="1:67" x14ac:dyDescent="0.25">
      <c r="A24" s="25" t="str">
        <f>"21. "&amp;I24</f>
        <v xml:space="preserve">21. </v>
      </c>
      <c r="B24" s="11"/>
      <c r="C24" s="11"/>
      <c r="D24" s="11"/>
      <c r="E24" s="12"/>
      <c r="F24" s="12"/>
      <c r="G24" s="11"/>
      <c r="H24" s="12"/>
      <c r="I24" s="11"/>
      <c r="J24" s="11"/>
      <c r="K24" s="11"/>
      <c r="L24" s="11"/>
      <c r="M24" s="13"/>
      <c r="N24" s="13"/>
      <c r="O24" s="11"/>
      <c r="P24" s="11"/>
      <c r="Q24" s="11"/>
      <c r="R24" s="11"/>
      <c r="S24" s="11"/>
      <c r="T24" s="12"/>
      <c r="U24" s="11"/>
      <c r="V24" s="11"/>
      <c r="W24" s="11"/>
      <c r="X24" s="14"/>
      <c r="Y24" s="11"/>
      <c r="Z24" s="14"/>
      <c r="AA24" s="14"/>
      <c r="AB24" s="14"/>
      <c r="AC24" s="14"/>
      <c r="AD24" s="11"/>
      <c r="AE24" s="11"/>
      <c r="AF24" s="11"/>
      <c r="AG24" s="11"/>
      <c r="AH24" s="11"/>
      <c r="AI24" s="11"/>
      <c r="AJ24" s="11"/>
      <c r="AK24" s="11"/>
      <c r="AL24" s="14"/>
      <c r="AM24" s="14"/>
      <c r="AN24" s="11"/>
      <c r="AO24" s="11"/>
      <c r="AP24" s="11"/>
      <c r="AQ24" s="14"/>
      <c r="AR24" s="14"/>
      <c r="AS24" s="11"/>
      <c r="AT24" s="11"/>
      <c r="AU24" s="11"/>
      <c r="AV24" s="11"/>
      <c r="AW24" s="12"/>
      <c r="AX24" s="22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6"/>
      <c r="BM24" s="17"/>
      <c r="BN24" s="17"/>
      <c r="BO24" s="17"/>
    </row>
    <row r="25" spans="1:67" x14ac:dyDescent="0.25">
      <c r="A25" s="25" t="str">
        <f>"22. "&amp;I25</f>
        <v xml:space="preserve">22. </v>
      </c>
      <c r="B25" s="11"/>
      <c r="C25" s="11"/>
      <c r="D25" s="11"/>
      <c r="E25" s="12"/>
      <c r="F25" s="12"/>
      <c r="G25" s="11"/>
      <c r="H25" s="12"/>
      <c r="I25" s="11"/>
      <c r="J25" s="11"/>
      <c r="K25" s="11"/>
      <c r="L25" s="11"/>
      <c r="M25" s="13"/>
      <c r="N25" s="13"/>
      <c r="O25" s="11"/>
      <c r="P25" s="11"/>
      <c r="Q25" s="11"/>
      <c r="R25" s="11"/>
      <c r="S25" s="11"/>
      <c r="T25" s="12"/>
      <c r="U25" s="11"/>
      <c r="V25" s="11"/>
      <c r="W25" s="11"/>
      <c r="X25" s="14"/>
      <c r="Y25" s="11"/>
      <c r="Z25" s="14"/>
      <c r="AA25" s="14"/>
      <c r="AB25" s="14"/>
      <c r="AC25" s="14"/>
      <c r="AD25" s="11"/>
      <c r="AE25" s="11"/>
      <c r="AF25" s="11"/>
      <c r="AG25" s="11"/>
      <c r="AH25" s="11"/>
      <c r="AI25" s="11"/>
      <c r="AJ25" s="11"/>
      <c r="AK25" s="11"/>
      <c r="AL25" s="14"/>
      <c r="AM25" s="14"/>
      <c r="AN25" s="11"/>
      <c r="AO25" s="11"/>
      <c r="AP25" s="11"/>
      <c r="AQ25" s="14"/>
      <c r="AR25" s="14"/>
      <c r="AS25" s="11"/>
      <c r="AT25" s="11"/>
      <c r="AU25" s="11"/>
      <c r="AV25" s="11"/>
      <c r="AW25" s="12"/>
      <c r="AX25" s="22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6"/>
      <c r="BM25" s="17"/>
      <c r="BN25" s="17"/>
      <c r="BO25" s="17"/>
    </row>
    <row r="26" spans="1:67" x14ac:dyDescent="0.25">
      <c r="A26" s="25" t="str">
        <f>"23. "&amp;I26</f>
        <v xml:space="preserve">23. </v>
      </c>
      <c r="B26" s="11"/>
      <c r="C26" s="11"/>
      <c r="D26" s="11"/>
      <c r="E26" s="12"/>
      <c r="F26" s="12"/>
      <c r="G26" s="11"/>
      <c r="H26" s="12"/>
      <c r="I26" s="11"/>
      <c r="J26" s="11"/>
      <c r="K26" s="11"/>
      <c r="L26" s="11"/>
      <c r="M26" s="13"/>
      <c r="N26" s="13"/>
      <c r="O26" s="11"/>
      <c r="P26" s="11"/>
      <c r="Q26" s="11"/>
      <c r="R26" s="11"/>
      <c r="S26" s="11"/>
      <c r="T26" s="12"/>
      <c r="U26" s="11"/>
      <c r="V26" s="11"/>
      <c r="W26" s="11"/>
      <c r="X26" s="14"/>
      <c r="Y26" s="11"/>
      <c r="Z26" s="14"/>
      <c r="AA26" s="14"/>
      <c r="AB26" s="14"/>
      <c r="AC26" s="14"/>
      <c r="AD26" s="11"/>
      <c r="AE26" s="11"/>
      <c r="AF26" s="11"/>
      <c r="AG26" s="11"/>
      <c r="AH26" s="11"/>
      <c r="AI26" s="11"/>
      <c r="AJ26" s="11"/>
      <c r="AK26" s="11"/>
      <c r="AL26" s="14"/>
      <c r="AM26" s="14"/>
      <c r="AN26" s="11"/>
      <c r="AO26" s="11"/>
      <c r="AP26" s="11"/>
      <c r="AQ26" s="14"/>
      <c r="AR26" s="14"/>
      <c r="AS26" s="11"/>
      <c r="AT26" s="11"/>
      <c r="AU26" s="11"/>
      <c r="AV26" s="11"/>
      <c r="AW26" s="12"/>
      <c r="AX26" s="22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6"/>
      <c r="BM26" s="17"/>
      <c r="BN26" s="17"/>
      <c r="BO26" s="17"/>
    </row>
    <row r="27" spans="1:67" x14ac:dyDescent="0.25">
      <c r="A27" s="25" t="str">
        <f>"24. "&amp;I27</f>
        <v xml:space="preserve">24. </v>
      </c>
      <c r="B27" s="11"/>
      <c r="C27" s="11"/>
      <c r="D27" s="11"/>
      <c r="E27" s="12"/>
      <c r="F27" s="12"/>
      <c r="G27" s="11"/>
      <c r="H27" s="12"/>
      <c r="I27" s="11"/>
      <c r="J27" s="11"/>
      <c r="K27" s="11"/>
      <c r="L27" s="11"/>
      <c r="M27" s="13"/>
      <c r="N27" s="13"/>
      <c r="O27" s="11"/>
      <c r="P27" s="11"/>
      <c r="Q27" s="11"/>
      <c r="R27" s="11"/>
      <c r="S27" s="11"/>
      <c r="T27" s="12"/>
      <c r="U27" s="11"/>
      <c r="V27" s="11"/>
      <c r="W27" s="11"/>
      <c r="X27" s="14"/>
      <c r="Y27" s="11"/>
      <c r="Z27" s="14"/>
      <c r="AA27" s="14"/>
      <c r="AB27" s="14"/>
      <c r="AC27" s="14"/>
      <c r="AD27" s="11"/>
      <c r="AE27" s="11"/>
      <c r="AF27" s="11"/>
      <c r="AG27" s="11"/>
      <c r="AH27" s="11"/>
      <c r="AI27" s="11"/>
      <c r="AJ27" s="11"/>
      <c r="AK27" s="11"/>
      <c r="AL27" s="14"/>
      <c r="AM27" s="14"/>
      <c r="AN27" s="11"/>
      <c r="AO27" s="11"/>
      <c r="AP27" s="11"/>
      <c r="AQ27" s="14"/>
      <c r="AR27" s="14"/>
      <c r="AS27" s="11"/>
      <c r="AT27" s="11"/>
      <c r="AU27" s="11"/>
      <c r="AV27" s="11"/>
      <c r="AW27" s="12"/>
      <c r="AX27" s="22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6"/>
      <c r="BM27" s="17"/>
      <c r="BN27" s="17"/>
      <c r="BO27" s="17"/>
    </row>
    <row r="28" spans="1:67" x14ac:dyDescent="0.25">
      <c r="A28" s="25" t="str">
        <f>"25. "&amp;I28</f>
        <v xml:space="preserve">25. </v>
      </c>
      <c r="B28" s="11"/>
      <c r="C28" s="11"/>
      <c r="D28" s="11"/>
      <c r="E28" s="12"/>
      <c r="F28" s="12"/>
      <c r="G28" s="11"/>
      <c r="H28" s="12"/>
      <c r="I28" s="11"/>
      <c r="J28" s="11"/>
      <c r="K28" s="11"/>
      <c r="L28" s="11"/>
      <c r="M28" s="13"/>
      <c r="N28" s="13"/>
      <c r="O28" s="11"/>
      <c r="P28" s="11"/>
      <c r="Q28" s="11"/>
      <c r="R28" s="11"/>
      <c r="S28" s="11"/>
      <c r="T28" s="12"/>
      <c r="U28" s="11"/>
      <c r="V28" s="11"/>
      <c r="W28" s="11"/>
      <c r="X28" s="14"/>
      <c r="Y28" s="11"/>
      <c r="Z28" s="14"/>
      <c r="AA28" s="14"/>
      <c r="AB28" s="14"/>
      <c r="AC28" s="14"/>
      <c r="AD28" s="11"/>
      <c r="AE28" s="11"/>
      <c r="AF28" s="11"/>
      <c r="AG28" s="11"/>
      <c r="AH28" s="11"/>
      <c r="AI28" s="11"/>
      <c r="AJ28" s="11"/>
      <c r="AK28" s="11"/>
      <c r="AL28" s="14"/>
      <c r="AM28" s="14"/>
      <c r="AN28" s="11"/>
      <c r="AO28" s="11"/>
      <c r="AP28" s="11"/>
      <c r="AQ28" s="14"/>
      <c r="AR28" s="14"/>
      <c r="AS28" s="11"/>
      <c r="AT28" s="11"/>
      <c r="AU28" s="11"/>
      <c r="AV28" s="11"/>
      <c r="AW28" s="12"/>
      <c r="AX28" s="22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6"/>
      <c r="BM28" s="17"/>
      <c r="BN28" s="17"/>
      <c r="BO28" s="17"/>
    </row>
    <row r="29" spans="1:67" x14ac:dyDescent="0.25">
      <c r="A29" s="25" t="str">
        <f>"26. "&amp;I29</f>
        <v xml:space="preserve">26. </v>
      </c>
      <c r="B29" s="11"/>
      <c r="C29" s="11"/>
      <c r="D29" s="11"/>
      <c r="E29" s="12"/>
      <c r="F29" s="12"/>
      <c r="G29" s="11"/>
      <c r="H29" s="12"/>
      <c r="I29" s="11"/>
      <c r="J29" s="11"/>
      <c r="K29" s="11"/>
      <c r="L29" s="11"/>
      <c r="M29" s="13"/>
      <c r="N29" s="13"/>
      <c r="O29" s="11"/>
      <c r="P29" s="11"/>
      <c r="Q29" s="11"/>
      <c r="R29" s="11"/>
      <c r="S29" s="11"/>
      <c r="T29" s="12"/>
      <c r="U29" s="11"/>
      <c r="V29" s="11"/>
      <c r="W29" s="11"/>
      <c r="X29" s="14"/>
      <c r="Y29" s="11"/>
      <c r="Z29" s="14"/>
      <c r="AA29" s="14"/>
      <c r="AB29" s="14"/>
      <c r="AC29" s="14"/>
      <c r="AD29" s="11"/>
      <c r="AE29" s="11"/>
      <c r="AF29" s="11"/>
      <c r="AG29" s="11"/>
      <c r="AH29" s="11"/>
      <c r="AI29" s="11"/>
      <c r="AJ29" s="11"/>
      <c r="AK29" s="11"/>
      <c r="AL29" s="14"/>
      <c r="AM29" s="14"/>
      <c r="AN29" s="11"/>
      <c r="AO29" s="11"/>
      <c r="AP29" s="11"/>
      <c r="AQ29" s="14"/>
      <c r="AR29" s="14"/>
      <c r="AS29" s="11"/>
      <c r="AT29" s="11"/>
      <c r="AU29" s="11"/>
      <c r="AV29" s="11"/>
      <c r="AW29" s="12"/>
      <c r="AX29" s="22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6"/>
      <c r="BM29" s="17"/>
      <c r="BN29" s="17"/>
      <c r="BO29" s="17"/>
    </row>
    <row r="30" spans="1:67" x14ac:dyDescent="0.25">
      <c r="A30" s="25" t="str">
        <f>"27. "&amp;I30</f>
        <v xml:space="preserve">27. </v>
      </c>
      <c r="B30" s="11"/>
      <c r="C30" s="11"/>
      <c r="D30" s="11"/>
      <c r="E30" s="12"/>
      <c r="F30" s="12"/>
      <c r="G30" s="11"/>
      <c r="H30" s="12"/>
      <c r="I30" s="11"/>
      <c r="J30" s="11"/>
      <c r="K30" s="11"/>
      <c r="L30" s="11"/>
      <c r="M30" s="13"/>
      <c r="N30" s="13"/>
      <c r="O30" s="11"/>
      <c r="P30" s="11"/>
      <c r="Q30" s="11"/>
      <c r="R30" s="11"/>
      <c r="S30" s="11"/>
      <c r="T30" s="12"/>
      <c r="U30" s="11"/>
      <c r="V30" s="11"/>
      <c r="W30" s="11"/>
      <c r="X30" s="14"/>
      <c r="Y30" s="11"/>
      <c r="Z30" s="14"/>
      <c r="AA30" s="14"/>
      <c r="AB30" s="14"/>
      <c r="AC30" s="14"/>
      <c r="AD30" s="11"/>
      <c r="AE30" s="11"/>
      <c r="AF30" s="11"/>
      <c r="AG30" s="11"/>
      <c r="AH30" s="11"/>
      <c r="AI30" s="11"/>
      <c r="AJ30" s="11"/>
      <c r="AK30" s="11"/>
      <c r="AL30" s="14"/>
      <c r="AM30" s="14"/>
      <c r="AN30" s="11"/>
      <c r="AO30" s="11"/>
      <c r="AP30" s="11"/>
      <c r="AQ30" s="14"/>
      <c r="AR30" s="14"/>
      <c r="AS30" s="11"/>
      <c r="AT30" s="11"/>
      <c r="AU30" s="11"/>
      <c r="AV30" s="11"/>
      <c r="AW30" s="12"/>
      <c r="AX30" s="22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6"/>
      <c r="BM30" s="17"/>
      <c r="BN30" s="17"/>
      <c r="BO30" s="17"/>
    </row>
    <row r="31" spans="1:67" x14ac:dyDescent="0.25">
      <c r="A31" s="25" t="str">
        <f>"28. "&amp;I31</f>
        <v xml:space="preserve">28. </v>
      </c>
      <c r="B31" s="11"/>
      <c r="C31" s="11"/>
      <c r="D31" s="11"/>
      <c r="E31" s="12"/>
      <c r="F31" s="12"/>
      <c r="G31" s="11"/>
      <c r="H31" s="12"/>
      <c r="I31" s="11"/>
      <c r="J31" s="11"/>
      <c r="K31" s="11"/>
      <c r="L31" s="11"/>
      <c r="M31" s="13"/>
      <c r="N31" s="13"/>
      <c r="O31" s="11"/>
      <c r="P31" s="11"/>
      <c r="Q31" s="11"/>
      <c r="R31" s="11"/>
      <c r="S31" s="11"/>
      <c r="T31" s="12"/>
      <c r="U31" s="11"/>
      <c r="V31" s="11"/>
      <c r="W31" s="11"/>
      <c r="X31" s="14"/>
      <c r="Y31" s="11"/>
      <c r="Z31" s="14"/>
      <c r="AA31" s="14"/>
      <c r="AB31" s="14"/>
      <c r="AC31" s="14"/>
      <c r="AD31" s="11"/>
      <c r="AE31" s="11"/>
      <c r="AF31" s="11"/>
      <c r="AG31" s="11"/>
      <c r="AH31" s="11"/>
      <c r="AI31" s="11"/>
      <c r="AJ31" s="11"/>
      <c r="AK31" s="11"/>
      <c r="AL31" s="14"/>
      <c r="AM31" s="14"/>
      <c r="AN31" s="11"/>
      <c r="AO31" s="11"/>
      <c r="AP31" s="11"/>
      <c r="AQ31" s="14"/>
      <c r="AR31" s="14"/>
      <c r="AS31" s="11"/>
      <c r="AT31" s="11"/>
      <c r="AU31" s="11"/>
      <c r="AV31" s="11"/>
      <c r="AW31" s="12"/>
      <c r="AX31" s="22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6"/>
      <c r="BM31" s="17"/>
      <c r="BN31" s="17"/>
      <c r="BO31" s="17"/>
    </row>
    <row r="32" spans="1:67" x14ac:dyDescent="0.25">
      <c r="A32" s="25" t="str">
        <f>"29. "&amp;I32</f>
        <v xml:space="preserve">29. </v>
      </c>
      <c r="B32" s="11"/>
      <c r="C32" s="11"/>
      <c r="D32" s="11"/>
      <c r="E32" s="12"/>
      <c r="F32" s="12"/>
      <c r="G32" s="11"/>
      <c r="H32" s="12"/>
      <c r="I32" s="11"/>
      <c r="J32" s="11"/>
      <c r="K32" s="11"/>
      <c r="L32" s="11"/>
      <c r="M32" s="13"/>
      <c r="N32" s="13"/>
      <c r="O32" s="11"/>
      <c r="P32" s="11"/>
      <c r="Q32" s="11"/>
      <c r="R32" s="11"/>
      <c r="S32" s="11"/>
      <c r="T32" s="12"/>
      <c r="U32" s="11"/>
      <c r="V32" s="11"/>
      <c r="W32" s="11"/>
      <c r="X32" s="14"/>
      <c r="Y32" s="11"/>
      <c r="Z32" s="14"/>
      <c r="AA32" s="14"/>
      <c r="AB32" s="14"/>
      <c r="AC32" s="14"/>
      <c r="AD32" s="11"/>
      <c r="AE32" s="11"/>
      <c r="AF32" s="11"/>
      <c r="AG32" s="11"/>
      <c r="AH32" s="11"/>
      <c r="AI32" s="11"/>
      <c r="AJ32" s="11"/>
      <c r="AK32" s="11"/>
      <c r="AL32" s="14"/>
      <c r="AM32" s="14"/>
      <c r="AN32" s="11"/>
      <c r="AO32" s="11"/>
      <c r="AP32" s="11"/>
      <c r="AQ32" s="14"/>
      <c r="AR32" s="14"/>
      <c r="AS32" s="11"/>
      <c r="AT32" s="11"/>
      <c r="AU32" s="11"/>
      <c r="AV32" s="11"/>
      <c r="AW32" s="12"/>
      <c r="AX32" s="22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6"/>
      <c r="BM32" s="17"/>
      <c r="BN32" s="17"/>
      <c r="BO32" s="17"/>
    </row>
    <row r="33" spans="1:67" x14ac:dyDescent="0.25">
      <c r="A33" s="25" t="str">
        <f>"30. "&amp;I33</f>
        <v xml:space="preserve">30. </v>
      </c>
      <c r="B33" s="11"/>
      <c r="C33" s="11"/>
      <c r="D33" s="11"/>
      <c r="E33" s="12"/>
      <c r="F33" s="12"/>
      <c r="G33" s="11"/>
      <c r="H33" s="12"/>
      <c r="I33" s="11"/>
      <c r="J33" s="11"/>
      <c r="K33" s="11"/>
      <c r="L33" s="11"/>
      <c r="M33" s="13"/>
      <c r="N33" s="13"/>
      <c r="O33" s="11"/>
      <c r="P33" s="11"/>
      <c r="Q33" s="11"/>
      <c r="R33" s="11"/>
      <c r="S33" s="11"/>
      <c r="T33" s="12"/>
      <c r="U33" s="11"/>
      <c r="V33" s="11"/>
      <c r="W33" s="11"/>
      <c r="X33" s="14"/>
      <c r="Y33" s="11"/>
      <c r="Z33" s="14"/>
      <c r="AA33" s="14"/>
      <c r="AB33" s="14"/>
      <c r="AC33" s="14"/>
      <c r="AD33" s="11"/>
      <c r="AE33" s="11"/>
      <c r="AF33" s="11"/>
      <c r="AG33" s="11"/>
      <c r="AH33" s="11"/>
      <c r="AI33" s="11"/>
      <c r="AJ33" s="11"/>
      <c r="AK33" s="11"/>
      <c r="AL33" s="14"/>
      <c r="AM33" s="14"/>
      <c r="AN33" s="11"/>
      <c r="AO33" s="11"/>
      <c r="AP33" s="11"/>
      <c r="AQ33" s="14"/>
      <c r="AR33" s="14"/>
      <c r="AS33" s="11"/>
      <c r="AT33" s="11"/>
      <c r="AU33" s="11"/>
      <c r="AV33" s="11"/>
      <c r="AW33" s="12"/>
      <c r="AX33" s="22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6"/>
      <c r="BM33" s="17"/>
      <c r="BN33" s="17"/>
      <c r="BO33" s="17"/>
    </row>
    <row r="34" spans="1:67" x14ac:dyDescent="0.25">
      <c r="A34" s="25" t="str">
        <f>"31. "&amp;I34</f>
        <v xml:space="preserve">31. </v>
      </c>
      <c r="B34" s="11"/>
      <c r="C34" s="11"/>
      <c r="D34" s="11"/>
      <c r="E34" s="12"/>
      <c r="F34" s="12"/>
      <c r="G34" s="11"/>
      <c r="H34" s="12"/>
      <c r="I34" s="11"/>
      <c r="J34" s="11"/>
      <c r="K34" s="11"/>
      <c r="L34" s="11"/>
      <c r="M34" s="13"/>
      <c r="N34" s="13"/>
      <c r="O34" s="11"/>
      <c r="P34" s="11"/>
      <c r="Q34" s="11"/>
      <c r="R34" s="11"/>
      <c r="S34" s="11"/>
      <c r="T34" s="12"/>
      <c r="U34" s="11"/>
      <c r="V34" s="11"/>
      <c r="W34" s="11"/>
      <c r="X34" s="14"/>
      <c r="Y34" s="11"/>
      <c r="Z34" s="14"/>
      <c r="AA34" s="14"/>
      <c r="AB34" s="14"/>
      <c r="AC34" s="14"/>
      <c r="AD34" s="11"/>
      <c r="AE34" s="11"/>
      <c r="AF34" s="11"/>
      <c r="AG34" s="11"/>
      <c r="AH34" s="11"/>
      <c r="AI34" s="11"/>
      <c r="AJ34" s="11"/>
      <c r="AK34" s="11"/>
      <c r="AL34" s="14"/>
      <c r="AM34" s="14"/>
      <c r="AN34" s="11"/>
      <c r="AO34" s="11"/>
      <c r="AP34" s="11"/>
      <c r="AQ34" s="14"/>
      <c r="AR34" s="14"/>
      <c r="AS34" s="11"/>
      <c r="AT34" s="11"/>
      <c r="AU34" s="11"/>
      <c r="AV34" s="11"/>
      <c r="AW34" s="12"/>
      <c r="AX34" s="22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6"/>
      <c r="BM34" s="17"/>
      <c r="BN34" s="17"/>
      <c r="BO34" s="17"/>
    </row>
    <row r="35" spans="1:67" x14ac:dyDescent="0.25">
      <c r="A35" s="25" t="str">
        <f>"32. "&amp;I35</f>
        <v xml:space="preserve">32. </v>
      </c>
      <c r="B35" s="11"/>
      <c r="C35" s="11"/>
      <c r="D35" s="11"/>
      <c r="E35" s="12"/>
      <c r="F35" s="12"/>
      <c r="G35" s="11"/>
      <c r="H35" s="12"/>
      <c r="I35" s="11"/>
      <c r="J35" s="11"/>
      <c r="K35" s="11"/>
      <c r="L35" s="11"/>
      <c r="M35" s="13"/>
      <c r="N35" s="13"/>
      <c r="O35" s="11"/>
      <c r="P35" s="11"/>
      <c r="Q35" s="11"/>
      <c r="R35" s="11"/>
      <c r="S35" s="11"/>
      <c r="T35" s="12"/>
      <c r="U35" s="11"/>
      <c r="V35" s="11"/>
      <c r="W35" s="11"/>
      <c r="X35" s="14"/>
      <c r="Y35" s="11"/>
      <c r="Z35" s="14"/>
      <c r="AA35" s="14"/>
      <c r="AB35" s="14"/>
      <c r="AC35" s="14"/>
      <c r="AD35" s="11"/>
      <c r="AE35" s="11"/>
      <c r="AF35" s="11"/>
      <c r="AG35" s="11"/>
      <c r="AH35" s="11"/>
      <c r="AI35" s="11"/>
      <c r="AJ35" s="11"/>
      <c r="AK35" s="11"/>
      <c r="AL35" s="14"/>
      <c r="AM35" s="14"/>
      <c r="AN35" s="11"/>
      <c r="AO35" s="11"/>
      <c r="AP35" s="11"/>
      <c r="AQ35" s="14"/>
      <c r="AR35" s="14"/>
      <c r="AS35" s="11"/>
      <c r="AT35" s="11"/>
      <c r="AU35" s="11"/>
      <c r="AV35" s="11"/>
      <c r="AW35" s="12"/>
      <c r="AX35" s="22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6"/>
      <c r="BM35" s="17"/>
      <c r="BN35" s="17"/>
      <c r="BO35" s="17"/>
    </row>
    <row r="36" spans="1:67" x14ac:dyDescent="0.25">
      <c r="A36" s="25" t="str">
        <f>"33. "&amp;I36</f>
        <v xml:space="preserve">33. </v>
      </c>
      <c r="B36" s="11"/>
      <c r="C36" s="11"/>
      <c r="D36" s="11"/>
      <c r="E36" s="12"/>
      <c r="F36" s="12"/>
      <c r="G36" s="11"/>
      <c r="H36" s="12"/>
      <c r="I36" s="11"/>
      <c r="J36" s="11"/>
      <c r="K36" s="11"/>
      <c r="L36" s="11"/>
      <c r="M36" s="13"/>
      <c r="N36" s="13"/>
      <c r="O36" s="11"/>
      <c r="P36" s="11"/>
      <c r="Q36" s="11"/>
      <c r="R36" s="11"/>
      <c r="S36" s="11"/>
      <c r="T36" s="12"/>
      <c r="U36" s="11"/>
      <c r="V36" s="11"/>
      <c r="W36" s="11"/>
      <c r="X36" s="14"/>
      <c r="Y36" s="11"/>
      <c r="Z36" s="14"/>
      <c r="AA36" s="14"/>
      <c r="AB36" s="14"/>
      <c r="AC36" s="14"/>
      <c r="AD36" s="11"/>
      <c r="AE36" s="11"/>
      <c r="AF36" s="11"/>
      <c r="AG36" s="11"/>
      <c r="AH36" s="11"/>
      <c r="AI36" s="11"/>
      <c r="AJ36" s="11"/>
      <c r="AK36" s="11"/>
      <c r="AL36" s="14"/>
      <c r="AM36" s="14"/>
      <c r="AN36" s="11"/>
      <c r="AO36" s="11"/>
      <c r="AP36" s="11"/>
      <c r="AQ36" s="14"/>
      <c r="AR36" s="14"/>
      <c r="AS36" s="11"/>
      <c r="AT36" s="11"/>
      <c r="AU36" s="11"/>
      <c r="AV36" s="11"/>
      <c r="AW36" s="12"/>
      <c r="AX36" s="22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6"/>
      <c r="BM36" s="17"/>
      <c r="BN36" s="17"/>
      <c r="BO36" s="17"/>
    </row>
    <row r="37" spans="1:67" x14ac:dyDescent="0.25">
      <c r="A37" s="25" t="str">
        <f>"34. "&amp;I37</f>
        <v xml:space="preserve">34. </v>
      </c>
      <c r="B37" s="11"/>
      <c r="C37" s="11"/>
      <c r="D37" s="11"/>
      <c r="E37" s="12"/>
      <c r="F37" s="12"/>
      <c r="G37" s="11"/>
      <c r="H37" s="12"/>
      <c r="I37" s="11"/>
      <c r="J37" s="11"/>
      <c r="K37" s="11"/>
      <c r="L37" s="11"/>
      <c r="M37" s="13"/>
      <c r="N37" s="13"/>
      <c r="O37" s="11"/>
      <c r="P37" s="11"/>
      <c r="Q37" s="11"/>
      <c r="R37" s="11"/>
      <c r="S37" s="11"/>
      <c r="T37" s="12"/>
      <c r="U37" s="11"/>
      <c r="V37" s="11"/>
      <c r="W37" s="11"/>
      <c r="X37" s="14"/>
      <c r="Y37" s="11"/>
      <c r="Z37" s="14"/>
      <c r="AA37" s="14"/>
      <c r="AB37" s="14"/>
      <c r="AC37" s="14"/>
      <c r="AD37" s="11"/>
      <c r="AE37" s="11"/>
      <c r="AF37" s="11"/>
      <c r="AG37" s="11"/>
      <c r="AH37" s="11"/>
      <c r="AI37" s="11"/>
      <c r="AJ37" s="11"/>
      <c r="AK37" s="11"/>
      <c r="AL37" s="14"/>
      <c r="AM37" s="14"/>
      <c r="AN37" s="11"/>
      <c r="AO37" s="11"/>
      <c r="AP37" s="11"/>
      <c r="AQ37" s="14"/>
      <c r="AR37" s="14"/>
      <c r="AS37" s="11"/>
      <c r="AT37" s="11"/>
      <c r="AU37" s="11"/>
      <c r="AV37" s="11"/>
      <c r="AW37" s="12"/>
      <c r="AX37" s="22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6"/>
      <c r="BM37" s="17"/>
      <c r="BN37" s="17"/>
      <c r="BO37" s="17"/>
    </row>
    <row r="38" spans="1:67" x14ac:dyDescent="0.25">
      <c r="A38" s="25" t="str">
        <f>"35. "&amp;I38</f>
        <v xml:space="preserve">35. </v>
      </c>
      <c r="B38" s="11"/>
      <c r="C38" s="11"/>
      <c r="D38" s="11"/>
      <c r="E38" s="12"/>
      <c r="F38" s="12"/>
      <c r="G38" s="11"/>
      <c r="H38" s="12"/>
      <c r="I38" s="11"/>
      <c r="J38" s="11"/>
      <c r="K38" s="11"/>
      <c r="L38" s="11"/>
      <c r="M38" s="13"/>
      <c r="N38" s="13"/>
      <c r="O38" s="11"/>
      <c r="P38" s="11"/>
      <c r="Q38" s="11"/>
      <c r="R38" s="11"/>
      <c r="S38" s="11"/>
      <c r="T38" s="12"/>
      <c r="U38" s="11"/>
      <c r="V38" s="11"/>
      <c r="W38" s="11"/>
      <c r="X38" s="14"/>
      <c r="Y38" s="11"/>
      <c r="Z38" s="14"/>
      <c r="AA38" s="14"/>
      <c r="AB38" s="14"/>
      <c r="AC38" s="14"/>
      <c r="AD38" s="11"/>
      <c r="AE38" s="11"/>
      <c r="AF38" s="11"/>
      <c r="AG38" s="11"/>
      <c r="AH38" s="11"/>
      <c r="AI38" s="11"/>
      <c r="AJ38" s="11"/>
      <c r="AK38" s="11"/>
      <c r="AL38" s="14"/>
      <c r="AM38" s="14"/>
      <c r="AN38" s="11"/>
      <c r="AO38" s="11"/>
      <c r="AP38" s="11"/>
      <c r="AQ38" s="14"/>
      <c r="AR38" s="14"/>
      <c r="AS38" s="11"/>
      <c r="AT38" s="11"/>
      <c r="AU38" s="11"/>
      <c r="AV38" s="11"/>
      <c r="AW38" s="12"/>
      <c r="AX38" s="22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6"/>
      <c r="BM38" s="17"/>
      <c r="BN38" s="17"/>
      <c r="BO38" s="17"/>
    </row>
    <row r="39" spans="1:67" x14ac:dyDescent="0.25">
      <c r="A39" s="25" t="str">
        <f>"36. "&amp;I39</f>
        <v xml:space="preserve">36. </v>
      </c>
      <c r="B39" s="11"/>
      <c r="C39" s="11"/>
      <c r="D39" s="11"/>
      <c r="E39" s="12"/>
      <c r="F39" s="12"/>
      <c r="G39" s="11"/>
      <c r="H39" s="12"/>
      <c r="I39" s="11"/>
      <c r="J39" s="11"/>
      <c r="K39" s="11"/>
      <c r="L39" s="11"/>
      <c r="M39" s="13"/>
      <c r="N39" s="13"/>
      <c r="O39" s="11"/>
      <c r="P39" s="11"/>
      <c r="Q39" s="11"/>
      <c r="R39" s="11"/>
      <c r="S39" s="11"/>
      <c r="T39" s="12"/>
      <c r="U39" s="11"/>
      <c r="V39" s="11"/>
      <c r="W39" s="11"/>
      <c r="X39" s="14"/>
      <c r="Y39" s="11"/>
      <c r="Z39" s="14"/>
      <c r="AA39" s="14"/>
      <c r="AB39" s="14"/>
      <c r="AC39" s="14"/>
      <c r="AD39" s="11"/>
      <c r="AE39" s="11"/>
      <c r="AF39" s="11"/>
      <c r="AG39" s="11"/>
      <c r="AH39" s="11"/>
      <c r="AI39" s="11"/>
      <c r="AJ39" s="11"/>
      <c r="AK39" s="11"/>
      <c r="AL39" s="14"/>
      <c r="AM39" s="14"/>
      <c r="AN39" s="11"/>
      <c r="AO39" s="11"/>
      <c r="AP39" s="11"/>
      <c r="AQ39" s="14"/>
      <c r="AR39" s="14"/>
      <c r="AS39" s="11"/>
      <c r="AT39" s="11"/>
      <c r="AU39" s="11"/>
      <c r="AV39" s="11"/>
      <c r="AW39" s="12"/>
      <c r="AX39" s="22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6"/>
      <c r="BM39" s="17"/>
      <c r="BN39" s="17"/>
      <c r="BO39" s="17"/>
    </row>
    <row r="40" spans="1:67" x14ac:dyDescent="0.25">
      <c r="A40" s="25" t="str">
        <f>"37. "&amp;I40</f>
        <v xml:space="preserve">37. </v>
      </c>
      <c r="B40" s="11"/>
      <c r="C40" s="11"/>
      <c r="D40" s="11"/>
      <c r="E40" s="12"/>
      <c r="F40" s="12"/>
      <c r="G40" s="11"/>
      <c r="H40" s="12"/>
      <c r="I40" s="11"/>
      <c r="J40" s="11"/>
      <c r="K40" s="11"/>
      <c r="L40" s="11"/>
      <c r="M40" s="13"/>
      <c r="N40" s="13"/>
      <c r="O40" s="11"/>
      <c r="P40" s="11"/>
      <c r="Q40" s="11"/>
      <c r="R40" s="11"/>
      <c r="S40" s="11"/>
      <c r="T40" s="12"/>
      <c r="U40" s="11"/>
      <c r="V40" s="11"/>
      <c r="W40" s="11"/>
      <c r="X40" s="14"/>
      <c r="Y40" s="11"/>
      <c r="Z40" s="14"/>
      <c r="AA40" s="14"/>
      <c r="AB40" s="14"/>
      <c r="AC40" s="14"/>
      <c r="AD40" s="11"/>
      <c r="AE40" s="11"/>
      <c r="AF40" s="11"/>
      <c r="AG40" s="11"/>
      <c r="AH40" s="11"/>
      <c r="AI40" s="11"/>
      <c r="AJ40" s="11"/>
      <c r="AK40" s="11"/>
      <c r="AL40" s="14"/>
      <c r="AM40" s="14"/>
      <c r="AN40" s="11"/>
      <c r="AO40" s="11"/>
      <c r="AP40" s="11"/>
      <c r="AQ40" s="14"/>
      <c r="AR40" s="14"/>
      <c r="AS40" s="11"/>
      <c r="AT40" s="11"/>
      <c r="AU40" s="11"/>
      <c r="AV40" s="11"/>
      <c r="AW40" s="12"/>
      <c r="AX40" s="22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6"/>
      <c r="BM40" s="17"/>
      <c r="BN40" s="17"/>
      <c r="BO40" s="17"/>
    </row>
    <row r="41" spans="1:67" x14ac:dyDescent="0.25">
      <c r="A41" s="25" t="str">
        <f>"38. "&amp;I41</f>
        <v xml:space="preserve">38. </v>
      </c>
      <c r="B41" s="11"/>
      <c r="C41" s="11"/>
      <c r="D41" s="11"/>
      <c r="E41" s="12"/>
      <c r="F41" s="12"/>
      <c r="G41" s="11"/>
      <c r="H41" s="12"/>
      <c r="I41" s="11"/>
      <c r="J41" s="11"/>
      <c r="K41" s="11"/>
      <c r="L41" s="11"/>
      <c r="M41" s="13"/>
      <c r="N41" s="13"/>
      <c r="O41" s="11"/>
      <c r="P41" s="11"/>
      <c r="Q41" s="11"/>
      <c r="R41" s="11"/>
      <c r="S41" s="11"/>
      <c r="T41" s="12"/>
      <c r="U41" s="11"/>
      <c r="V41" s="11"/>
      <c r="W41" s="11"/>
      <c r="X41" s="14"/>
      <c r="Y41" s="11"/>
      <c r="Z41" s="14"/>
      <c r="AA41" s="14"/>
      <c r="AB41" s="14"/>
      <c r="AC41" s="14"/>
      <c r="AD41" s="11"/>
      <c r="AE41" s="11"/>
      <c r="AF41" s="11"/>
      <c r="AG41" s="11"/>
      <c r="AH41" s="11"/>
      <c r="AI41" s="11"/>
      <c r="AJ41" s="11"/>
      <c r="AK41" s="11"/>
      <c r="AL41" s="14"/>
      <c r="AM41" s="14"/>
      <c r="AN41" s="11"/>
      <c r="AO41" s="11"/>
      <c r="AP41" s="11"/>
      <c r="AQ41" s="14"/>
      <c r="AR41" s="14"/>
      <c r="AS41" s="11"/>
      <c r="AT41" s="11"/>
      <c r="AU41" s="11"/>
      <c r="AV41" s="11"/>
      <c r="AW41" s="12"/>
      <c r="AX41" s="22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6"/>
      <c r="BM41" s="17"/>
      <c r="BN41" s="17"/>
      <c r="BO41" s="17"/>
    </row>
    <row r="42" spans="1:67" x14ac:dyDescent="0.25">
      <c r="A42" s="25" t="str">
        <f>"39. "&amp;I42</f>
        <v xml:space="preserve">39. </v>
      </c>
      <c r="B42" s="11"/>
      <c r="C42" s="11"/>
      <c r="D42" s="11"/>
      <c r="E42" s="12"/>
      <c r="F42" s="12"/>
      <c r="G42" s="11"/>
      <c r="H42" s="12"/>
      <c r="I42" s="11"/>
      <c r="J42" s="11"/>
      <c r="K42" s="11"/>
      <c r="L42" s="11"/>
      <c r="M42" s="13"/>
      <c r="N42" s="13"/>
      <c r="O42" s="11"/>
      <c r="P42" s="11"/>
      <c r="Q42" s="11"/>
      <c r="R42" s="11"/>
      <c r="S42" s="11"/>
      <c r="T42" s="12"/>
      <c r="U42" s="11"/>
      <c r="V42" s="11"/>
      <c r="W42" s="11"/>
      <c r="X42" s="14"/>
      <c r="Y42" s="11"/>
      <c r="Z42" s="14"/>
      <c r="AA42" s="14"/>
      <c r="AB42" s="14"/>
      <c r="AC42" s="14"/>
      <c r="AD42" s="11"/>
      <c r="AE42" s="11"/>
      <c r="AF42" s="11"/>
      <c r="AG42" s="11"/>
      <c r="AH42" s="11"/>
      <c r="AI42" s="11"/>
      <c r="AJ42" s="11"/>
      <c r="AK42" s="11"/>
      <c r="AL42" s="14"/>
      <c r="AM42" s="14"/>
      <c r="AN42" s="11"/>
      <c r="AO42" s="11"/>
      <c r="AP42" s="11"/>
      <c r="AQ42" s="14"/>
      <c r="AR42" s="14"/>
      <c r="AS42" s="11"/>
      <c r="AT42" s="11"/>
      <c r="AU42" s="11"/>
      <c r="AV42" s="11"/>
      <c r="AW42" s="12"/>
      <c r="AX42" s="22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6"/>
      <c r="BM42" s="17"/>
      <c r="BN42" s="17"/>
      <c r="BO42" s="17"/>
    </row>
    <row r="43" spans="1:67" x14ac:dyDescent="0.25">
      <c r="A43" s="25" t="str">
        <f>"40. "&amp;I43</f>
        <v xml:space="preserve">40. </v>
      </c>
      <c r="B43" s="11"/>
      <c r="C43" s="11"/>
      <c r="D43" s="11"/>
      <c r="E43" s="12"/>
      <c r="F43" s="12"/>
      <c r="G43" s="11"/>
      <c r="H43" s="12"/>
      <c r="I43" s="11"/>
      <c r="J43" s="11"/>
      <c r="K43" s="11"/>
      <c r="L43" s="11"/>
      <c r="M43" s="13"/>
      <c r="N43" s="13"/>
      <c r="O43" s="11"/>
      <c r="P43" s="11"/>
      <c r="Q43" s="11"/>
      <c r="R43" s="11"/>
      <c r="S43" s="11"/>
      <c r="T43" s="12"/>
      <c r="U43" s="11"/>
      <c r="V43" s="11"/>
      <c r="W43" s="11"/>
      <c r="X43" s="14"/>
      <c r="Y43" s="11"/>
      <c r="Z43" s="14"/>
      <c r="AA43" s="14"/>
      <c r="AB43" s="14"/>
      <c r="AC43" s="14"/>
      <c r="AD43" s="11"/>
      <c r="AE43" s="11"/>
      <c r="AF43" s="11"/>
      <c r="AG43" s="11"/>
      <c r="AH43" s="11"/>
      <c r="AI43" s="11"/>
      <c r="AJ43" s="11"/>
      <c r="AK43" s="11"/>
      <c r="AL43" s="14"/>
      <c r="AM43" s="14"/>
      <c r="AN43" s="11"/>
      <c r="AO43" s="11"/>
      <c r="AP43" s="11"/>
      <c r="AQ43" s="14"/>
      <c r="AR43" s="14"/>
      <c r="AS43" s="11"/>
      <c r="AT43" s="11"/>
      <c r="AU43" s="11"/>
      <c r="AV43" s="11"/>
      <c r="AW43" s="12"/>
      <c r="AX43" s="22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6"/>
      <c r="BM43" s="17"/>
      <c r="BN43" s="17"/>
      <c r="BO43" s="17"/>
    </row>
    <row r="44" spans="1:67" x14ac:dyDescent="0.25">
      <c r="A44" s="25" t="str">
        <f>"41. "&amp;I44</f>
        <v xml:space="preserve">41. </v>
      </c>
      <c r="B44" s="11"/>
      <c r="C44" s="11"/>
      <c r="D44" s="11"/>
      <c r="E44" s="12"/>
      <c r="F44" s="12"/>
      <c r="G44" s="11"/>
      <c r="H44" s="12"/>
      <c r="I44" s="11"/>
      <c r="J44" s="11"/>
      <c r="K44" s="11"/>
      <c r="L44" s="11"/>
      <c r="M44" s="13"/>
      <c r="N44" s="13"/>
      <c r="O44" s="11"/>
      <c r="P44" s="11"/>
      <c r="Q44" s="11"/>
      <c r="R44" s="11"/>
      <c r="S44" s="11"/>
      <c r="T44" s="12"/>
      <c r="U44" s="11"/>
      <c r="V44" s="11"/>
      <c r="W44" s="11"/>
      <c r="X44" s="14"/>
      <c r="Y44" s="11"/>
      <c r="Z44" s="14"/>
      <c r="AA44" s="14"/>
      <c r="AB44" s="14"/>
      <c r="AC44" s="14"/>
      <c r="AD44" s="11"/>
      <c r="AE44" s="11"/>
      <c r="AF44" s="11"/>
      <c r="AG44" s="11"/>
      <c r="AH44" s="11"/>
      <c r="AI44" s="11"/>
      <c r="AJ44" s="11"/>
      <c r="AK44" s="11"/>
      <c r="AL44" s="14"/>
      <c r="AM44" s="14"/>
      <c r="AN44" s="11"/>
      <c r="AO44" s="11"/>
      <c r="AP44" s="11"/>
      <c r="AQ44" s="14"/>
      <c r="AR44" s="14"/>
      <c r="AS44" s="11"/>
      <c r="AT44" s="11"/>
      <c r="AU44" s="11"/>
      <c r="AV44" s="11"/>
      <c r="AW44" s="12"/>
      <c r="AX44" s="22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6"/>
      <c r="BM44" s="17"/>
      <c r="BN44" s="17"/>
      <c r="BO44" s="17"/>
    </row>
    <row r="45" spans="1:67" x14ac:dyDescent="0.25">
      <c r="A45" s="25" t="str">
        <f>"42. "&amp;I45</f>
        <v xml:space="preserve">42. </v>
      </c>
      <c r="B45" s="11"/>
      <c r="C45" s="11"/>
      <c r="D45" s="11"/>
      <c r="E45" s="12"/>
      <c r="F45" s="12"/>
      <c r="G45" s="11"/>
      <c r="H45" s="12"/>
      <c r="I45" s="11"/>
      <c r="J45" s="11"/>
      <c r="K45" s="11"/>
      <c r="L45" s="11"/>
      <c r="M45" s="13"/>
      <c r="N45" s="13"/>
      <c r="O45" s="11"/>
      <c r="P45" s="11"/>
      <c r="Q45" s="11"/>
      <c r="R45" s="11"/>
      <c r="S45" s="11"/>
      <c r="T45" s="12"/>
      <c r="U45" s="11"/>
      <c r="V45" s="11"/>
      <c r="W45" s="11"/>
      <c r="X45" s="14"/>
      <c r="Y45" s="11"/>
      <c r="Z45" s="14"/>
      <c r="AA45" s="14"/>
      <c r="AB45" s="14"/>
      <c r="AC45" s="14"/>
      <c r="AD45" s="11"/>
      <c r="AE45" s="11"/>
      <c r="AF45" s="11"/>
      <c r="AG45" s="11"/>
      <c r="AH45" s="11"/>
      <c r="AI45" s="11"/>
      <c r="AJ45" s="11"/>
      <c r="AK45" s="11"/>
      <c r="AL45" s="14"/>
      <c r="AM45" s="14"/>
      <c r="AN45" s="11"/>
      <c r="AO45" s="11"/>
      <c r="AP45" s="11"/>
      <c r="AQ45" s="14"/>
      <c r="AR45" s="14"/>
      <c r="AS45" s="11"/>
      <c r="AT45" s="11"/>
      <c r="AU45" s="11"/>
      <c r="AV45" s="11"/>
      <c r="AW45" s="12"/>
      <c r="AX45" s="22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6"/>
      <c r="BM45" s="17"/>
      <c r="BN45" s="17"/>
      <c r="BO45" s="17"/>
    </row>
    <row r="46" spans="1:67" x14ac:dyDescent="0.25">
      <c r="A46" s="25" t="str">
        <f>"43. "&amp;I46</f>
        <v xml:space="preserve">43. </v>
      </c>
      <c r="B46" s="11"/>
      <c r="C46" s="11"/>
      <c r="D46" s="11"/>
      <c r="E46" s="12"/>
      <c r="F46" s="12"/>
      <c r="G46" s="11"/>
      <c r="H46" s="12"/>
      <c r="I46" s="11"/>
      <c r="J46" s="11"/>
      <c r="K46" s="11"/>
      <c r="L46" s="11"/>
      <c r="M46" s="13"/>
      <c r="N46" s="13"/>
      <c r="O46" s="11"/>
      <c r="P46" s="11"/>
      <c r="Q46" s="11"/>
      <c r="R46" s="11"/>
      <c r="S46" s="11"/>
      <c r="T46" s="12"/>
      <c r="U46" s="11"/>
      <c r="V46" s="11"/>
      <c r="W46" s="11"/>
      <c r="X46" s="14"/>
      <c r="Y46" s="11"/>
      <c r="Z46" s="14"/>
      <c r="AA46" s="14"/>
      <c r="AB46" s="14"/>
      <c r="AC46" s="14"/>
      <c r="AD46" s="11"/>
      <c r="AE46" s="11"/>
      <c r="AF46" s="11"/>
      <c r="AG46" s="11"/>
      <c r="AH46" s="11"/>
      <c r="AI46" s="11"/>
      <c r="AJ46" s="11"/>
      <c r="AK46" s="11"/>
      <c r="AL46" s="14"/>
      <c r="AM46" s="14"/>
      <c r="AN46" s="11"/>
      <c r="AO46" s="11"/>
      <c r="AP46" s="11"/>
      <c r="AQ46" s="14"/>
      <c r="AR46" s="14"/>
      <c r="AS46" s="11"/>
      <c r="AT46" s="11"/>
      <c r="AU46" s="11"/>
      <c r="AV46" s="11"/>
      <c r="AW46" s="12"/>
      <c r="AX46" s="22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6"/>
      <c r="BM46" s="17"/>
      <c r="BN46" s="17"/>
      <c r="BO46" s="17"/>
    </row>
    <row r="47" spans="1:67" x14ac:dyDescent="0.25">
      <c r="A47" s="25" t="str">
        <f>"44. "&amp;I47</f>
        <v xml:space="preserve">44. </v>
      </c>
      <c r="B47" s="11"/>
      <c r="C47" s="11"/>
      <c r="D47" s="11"/>
      <c r="E47" s="12"/>
      <c r="F47" s="12"/>
      <c r="G47" s="11"/>
      <c r="H47" s="12"/>
      <c r="I47" s="11"/>
      <c r="J47" s="11"/>
      <c r="K47" s="11"/>
      <c r="L47" s="11"/>
      <c r="M47" s="13"/>
      <c r="N47" s="13"/>
      <c r="O47" s="11"/>
      <c r="P47" s="11"/>
      <c r="Q47" s="11"/>
      <c r="R47" s="11"/>
      <c r="S47" s="11"/>
      <c r="T47" s="12"/>
      <c r="U47" s="11"/>
      <c r="V47" s="11"/>
      <c r="W47" s="11"/>
      <c r="X47" s="14"/>
      <c r="Y47" s="11"/>
      <c r="Z47" s="14"/>
      <c r="AA47" s="14"/>
      <c r="AB47" s="14"/>
      <c r="AC47" s="14"/>
      <c r="AD47" s="11"/>
      <c r="AE47" s="11"/>
      <c r="AF47" s="11"/>
      <c r="AG47" s="11"/>
      <c r="AH47" s="11"/>
      <c r="AI47" s="11"/>
      <c r="AJ47" s="11"/>
      <c r="AK47" s="11"/>
      <c r="AL47" s="14"/>
      <c r="AM47" s="14"/>
      <c r="AN47" s="11"/>
      <c r="AO47" s="11"/>
      <c r="AP47" s="11"/>
      <c r="AQ47" s="14"/>
      <c r="AR47" s="14"/>
      <c r="AS47" s="11"/>
      <c r="AT47" s="11"/>
      <c r="AU47" s="11"/>
      <c r="AV47" s="11"/>
      <c r="AW47" s="12"/>
      <c r="AX47" s="22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6"/>
      <c r="BM47" s="17"/>
      <c r="BN47" s="17"/>
      <c r="BO47" s="17"/>
    </row>
    <row r="48" spans="1:67" x14ac:dyDescent="0.25">
      <c r="A48" s="25" t="str">
        <f>"45. "&amp;I48</f>
        <v xml:space="preserve">45. </v>
      </c>
      <c r="B48" s="11"/>
      <c r="C48" s="11"/>
      <c r="D48" s="11"/>
      <c r="E48" s="12"/>
      <c r="F48" s="12"/>
      <c r="G48" s="11"/>
      <c r="H48" s="12"/>
      <c r="I48" s="11"/>
      <c r="J48" s="11"/>
      <c r="K48" s="11"/>
      <c r="L48" s="11"/>
      <c r="M48" s="13"/>
      <c r="N48" s="13"/>
      <c r="O48" s="11"/>
      <c r="P48" s="11"/>
      <c r="Q48" s="11"/>
      <c r="R48" s="11"/>
      <c r="S48" s="11"/>
      <c r="T48" s="12"/>
      <c r="U48" s="11"/>
      <c r="V48" s="11"/>
      <c r="W48" s="11"/>
      <c r="X48" s="14"/>
      <c r="Y48" s="11"/>
      <c r="Z48" s="14"/>
      <c r="AA48" s="14"/>
      <c r="AB48" s="14"/>
      <c r="AC48" s="14"/>
      <c r="AD48" s="11"/>
      <c r="AE48" s="11"/>
      <c r="AF48" s="11"/>
      <c r="AG48" s="11"/>
      <c r="AH48" s="11"/>
      <c r="AI48" s="11"/>
      <c r="AJ48" s="11"/>
      <c r="AK48" s="11"/>
      <c r="AL48" s="14"/>
      <c r="AM48" s="14"/>
      <c r="AN48" s="11"/>
      <c r="AO48" s="11"/>
      <c r="AP48" s="11"/>
      <c r="AQ48" s="14"/>
      <c r="AR48" s="14"/>
      <c r="AS48" s="11"/>
      <c r="AT48" s="11"/>
      <c r="AU48" s="11"/>
      <c r="AV48" s="11"/>
      <c r="AW48" s="12"/>
      <c r="AX48" s="22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6"/>
      <c r="BM48" s="17"/>
      <c r="BN48" s="17"/>
      <c r="BO48" s="17"/>
    </row>
    <row r="49" spans="1:67" x14ac:dyDescent="0.25">
      <c r="A49" s="25" t="str">
        <f>"46. "&amp;I49</f>
        <v xml:space="preserve">46. </v>
      </c>
      <c r="B49" s="11"/>
      <c r="C49" s="11"/>
      <c r="D49" s="11"/>
      <c r="E49" s="12"/>
      <c r="F49" s="12"/>
      <c r="G49" s="11"/>
      <c r="H49" s="12"/>
      <c r="I49" s="11"/>
      <c r="J49" s="11"/>
      <c r="K49" s="11"/>
      <c r="L49" s="11"/>
      <c r="M49" s="13"/>
      <c r="N49" s="13"/>
      <c r="O49" s="11"/>
      <c r="P49" s="11"/>
      <c r="Q49" s="11"/>
      <c r="R49" s="11"/>
      <c r="S49" s="11"/>
      <c r="T49" s="12"/>
      <c r="U49" s="11"/>
      <c r="V49" s="11"/>
      <c r="W49" s="11"/>
      <c r="X49" s="14"/>
      <c r="Y49" s="11"/>
      <c r="Z49" s="14"/>
      <c r="AA49" s="14"/>
      <c r="AB49" s="14"/>
      <c r="AC49" s="14"/>
      <c r="AD49" s="11"/>
      <c r="AE49" s="11"/>
      <c r="AF49" s="11"/>
      <c r="AG49" s="11"/>
      <c r="AH49" s="11"/>
      <c r="AI49" s="11"/>
      <c r="AJ49" s="11"/>
      <c r="AK49" s="11"/>
      <c r="AL49" s="14"/>
      <c r="AM49" s="14"/>
      <c r="AN49" s="11"/>
      <c r="AO49" s="11"/>
      <c r="AP49" s="11"/>
      <c r="AQ49" s="14"/>
      <c r="AR49" s="14"/>
      <c r="AS49" s="11"/>
      <c r="AT49" s="11"/>
      <c r="AU49" s="11"/>
      <c r="AV49" s="11"/>
      <c r="AW49" s="12"/>
      <c r="AX49" s="22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6"/>
      <c r="BM49" s="17"/>
      <c r="BN49" s="17"/>
      <c r="BO49" s="17"/>
    </row>
    <row r="50" spans="1:67" x14ac:dyDescent="0.25">
      <c r="A50" s="25" t="str">
        <f>"47. "&amp;I50</f>
        <v xml:space="preserve">47. </v>
      </c>
      <c r="B50" s="11"/>
      <c r="C50" s="11"/>
      <c r="D50" s="11"/>
      <c r="E50" s="12"/>
      <c r="F50" s="12"/>
      <c r="G50" s="11"/>
      <c r="H50" s="12"/>
      <c r="I50" s="11"/>
      <c r="J50" s="11"/>
      <c r="K50" s="11"/>
      <c r="L50" s="11"/>
      <c r="M50" s="13"/>
      <c r="N50" s="13"/>
      <c r="O50" s="11"/>
      <c r="P50" s="11"/>
      <c r="Q50" s="11"/>
      <c r="R50" s="11"/>
      <c r="S50" s="11"/>
      <c r="T50" s="12"/>
      <c r="U50" s="11"/>
      <c r="V50" s="11"/>
      <c r="W50" s="11"/>
      <c r="X50" s="14"/>
      <c r="Y50" s="11"/>
      <c r="Z50" s="14"/>
      <c r="AA50" s="14"/>
      <c r="AB50" s="14"/>
      <c r="AC50" s="14"/>
      <c r="AD50" s="11"/>
      <c r="AE50" s="11"/>
      <c r="AF50" s="11"/>
      <c r="AG50" s="11"/>
      <c r="AH50" s="11"/>
      <c r="AI50" s="11"/>
      <c r="AJ50" s="11"/>
      <c r="AK50" s="11"/>
      <c r="AL50" s="14"/>
      <c r="AM50" s="14"/>
      <c r="AN50" s="11"/>
      <c r="AO50" s="11"/>
      <c r="AP50" s="11"/>
      <c r="AQ50" s="14"/>
      <c r="AR50" s="14"/>
      <c r="AS50" s="11"/>
      <c r="AT50" s="11"/>
      <c r="AU50" s="11"/>
      <c r="AV50" s="11"/>
      <c r="AW50" s="12"/>
      <c r="AX50" s="22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6"/>
      <c r="BM50" s="17"/>
      <c r="BN50" s="17"/>
      <c r="BO50" s="17"/>
    </row>
    <row r="51" spans="1:67" x14ac:dyDescent="0.25">
      <c r="A51" s="25" t="str">
        <f>"48. "&amp;I51</f>
        <v xml:space="preserve">48. </v>
      </c>
      <c r="B51" s="11"/>
      <c r="C51" s="11"/>
      <c r="D51" s="11"/>
      <c r="E51" s="12"/>
      <c r="F51" s="12"/>
      <c r="G51" s="11"/>
      <c r="H51" s="12"/>
      <c r="I51" s="11"/>
      <c r="J51" s="11"/>
      <c r="K51" s="11"/>
      <c r="L51" s="11"/>
      <c r="M51" s="13"/>
      <c r="N51" s="13"/>
      <c r="O51" s="11"/>
      <c r="P51" s="11"/>
      <c r="Q51" s="11"/>
      <c r="R51" s="11"/>
      <c r="S51" s="11"/>
      <c r="T51" s="12"/>
      <c r="U51" s="11"/>
      <c r="V51" s="11"/>
      <c r="W51" s="11"/>
      <c r="X51" s="14"/>
      <c r="Y51" s="11"/>
      <c r="Z51" s="14"/>
      <c r="AA51" s="14"/>
      <c r="AB51" s="14"/>
      <c r="AC51" s="14"/>
      <c r="AD51" s="11"/>
      <c r="AE51" s="11"/>
      <c r="AF51" s="11"/>
      <c r="AG51" s="11"/>
      <c r="AH51" s="11"/>
      <c r="AI51" s="11"/>
      <c r="AJ51" s="11"/>
      <c r="AK51" s="11"/>
      <c r="AL51" s="14"/>
      <c r="AM51" s="14"/>
      <c r="AN51" s="11"/>
      <c r="AO51" s="11"/>
      <c r="AP51" s="11"/>
      <c r="AQ51" s="14"/>
      <c r="AR51" s="14"/>
      <c r="AS51" s="11"/>
      <c r="AT51" s="11"/>
      <c r="AU51" s="11"/>
      <c r="AV51" s="11"/>
      <c r="AW51" s="12"/>
      <c r="AX51" s="22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6"/>
      <c r="BM51" s="17"/>
      <c r="BN51" s="17"/>
      <c r="BO51" s="17"/>
    </row>
    <row r="52" spans="1:67" x14ac:dyDescent="0.25">
      <c r="A52" s="25" t="str">
        <f>"49. "&amp;I52</f>
        <v xml:space="preserve">49. </v>
      </c>
      <c r="B52" s="11"/>
      <c r="C52" s="11"/>
      <c r="D52" s="11"/>
      <c r="E52" s="12"/>
      <c r="F52" s="12"/>
      <c r="G52" s="11"/>
      <c r="H52" s="12"/>
      <c r="I52" s="11"/>
      <c r="J52" s="11"/>
      <c r="K52" s="11"/>
      <c r="L52" s="11"/>
      <c r="M52" s="13"/>
      <c r="N52" s="13"/>
      <c r="O52" s="11"/>
      <c r="P52" s="11"/>
      <c r="Q52" s="11"/>
      <c r="R52" s="11"/>
      <c r="S52" s="11"/>
      <c r="T52" s="12"/>
      <c r="U52" s="11"/>
      <c r="V52" s="11"/>
      <c r="W52" s="11"/>
      <c r="X52" s="14"/>
      <c r="Y52" s="11"/>
      <c r="Z52" s="14"/>
      <c r="AA52" s="14"/>
      <c r="AB52" s="14"/>
      <c r="AC52" s="14"/>
      <c r="AD52" s="11"/>
      <c r="AE52" s="11"/>
      <c r="AF52" s="11"/>
      <c r="AG52" s="11"/>
      <c r="AH52" s="11"/>
      <c r="AI52" s="11"/>
      <c r="AJ52" s="11"/>
      <c r="AK52" s="11"/>
      <c r="AL52" s="14"/>
      <c r="AM52" s="14"/>
      <c r="AN52" s="11"/>
      <c r="AO52" s="11"/>
      <c r="AP52" s="11"/>
      <c r="AQ52" s="14"/>
      <c r="AR52" s="14"/>
      <c r="AS52" s="11"/>
      <c r="AT52" s="11"/>
      <c r="AU52" s="11"/>
      <c r="AV52" s="11"/>
      <c r="AW52" s="12"/>
      <c r="AX52" s="22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6"/>
      <c r="BM52" s="17"/>
      <c r="BN52" s="17"/>
      <c r="BO52" s="17"/>
    </row>
    <row r="53" spans="1:67" x14ac:dyDescent="0.25">
      <c r="A53" s="25" t="str">
        <f>"50. "&amp;I53</f>
        <v xml:space="preserve">50. </v>
      </c>
      <c r="B53" s="11"/>
      <c r="C53" s="11"/>
      <c r="D53" s="11"/>
      <c r="E53" s="12"/>
      <c r="F53" s="12"/>
      <c r="G53" s="11"/>
      <c r="H53" s="12"/>
      <c r="I53" s="11"/>
      <c r="J53" s="11"/>
      <c r="K53" s="11"/>
      <c r="L53" s="11"/>
      <c r="M53" s="13"/>
      <c r="N53" s="13"/>
      <c r="O53" s="11"/>
      <c r="P53" s="11"/>
      <c r="Q53" s="11"/>
      <c r="R53" s="11"/>
      <c r="S53" s="11"/>
      <c r="T53" s="12"/>
      <c r="U53" s="11"/>
      <c r="V53" s="11"/>
      <c r="W53" s="11"/>
      <c r="X53" s="14"/>
      <c r="Y53" s="11"/>
      <c r="Z53" s="14"/>
      <c r="AA53" s="14"/>
      <c r="AB53" s="14"/>
      <c r="AC53" s="14"/>
      <c r="AD53" s="11"/>
      <c r="AE53" s="11"/>
      <c r="AF53" s="11"/>
      <c r="AG53" s="11"/>
      <c r="AH53" s="11"/>
      <c r="AI53" s="11"/>
      <c r="AJ53" s="11"/>
      <c r="AK53" s="11"/>
      <c r="AL53" s="14"/>
      <c r="AM53" s="14"/>
      <c r="AN53" s="11"/>
      <c r="AO53" s="11"/>
      <c r="AP53" s="11"/>
      <c r="AQ53" s="14"/>
      <c r="AR53" s="14"/>
      <c r="AS53" s="11"/>
      <c r="AT53" s="11"/>
      <c r="AU53" s="11"/>
      <c r="AV53" s="11"/>
      <c r="AW53" s="12"/>
      <c r="AX53" s="22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6"/>
      <c r="BM53" s="17"/>
      <c r="BN53" s="17"/>
      <c r="BO53" s="17"/>
    </row>
    <row r="54" spans="1:67" x14ac:dyDescent="0.25">
      <c r="A54" s="25" t="str">
        <f>"51. "&amp;I54</f>
        <v xml:space="preserve">51. </v>
      </c>
      <c r="B54" s="11"/>
      <c r="C54" s="11"/>
      <c r="D54" s="11"/>
      <c r="E54" s="12"/>
      <c r="F54" s="12"/>
      <c r="G54" s="11"/>
      <c r="H54" s="12"/>
      <c r="I54" s="11"/>
      <c r="J54" s="11"/>
      <c r="K54" s="11"/>
      <c r="L54" s="11"/>
      <c r="M54" s="13"/>
      <c r="N54" s="13"/>
      <c r="O54" s="11"/>
      <c r="P54" s="11"/>
      <c r="Q54" s="11"/>
      <c r="R54" s="11"/>
      <c r="S54" s="11"/>
      <c r="T54" s="12"/>
      <c r="U54" s="11"/>
      <c r="V54" s="11"/>
      <c r="W54" s="11"/>
      <c r="X54" s="14"/>
      <c r="Y54" s="11"/>
      <c r="Z54" s="14"/>
      <c r="AA54" s="14"/>
      <c r="AB54" s="14"/>
      <c r="AC54" s="14"/>
      <c r="AD54" s="11"/>
      <c r="AE54" s="11"/>
      <c r="AF54" s="11"/>
      <c r="AG54" s="11"/>
      <c r="AH54" s="11"/>
      <c r="AI54" s="11"/>
      <c r="AJ54" s="11"/>
      <c r="AK54" s="11"/>
      <c r="AL54" s="14"/>
      <c r="AM54" s="14"/>
      <c r="AN54" s="11"/>
      <c r="AO54" s="11"/>
      <c r="AP54" s="11"/>
      <c r="AQ54" s="14"/>
      <c r="AR54" s="14"/>
      <c r="AS54" s="11"/>
      <c r="AT54" s="11"/>
      <c r="AU54" s="11"/>
      <c r="AV54" s="11"/>
      <c r="AW54" s="12"/>
      <c r="AX54" s="22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6"/>
      <c r="BM54" s="17"/>
      <c r="BN54" s="17"/>
      <c r="BO54" s="17"/>
    </row>
    <row r="55" spans="1:67" x14ac:dyDescent="0.25">
      <c r="A55" s="25" t="str">
        <f>"52. "&amp;I55</f>
        <v xml:space="preserve">52. </v>
      </c>
      <c r="B55" s="11"/>
      <c r="C55" s="11"/>
      <c r="D55" s="11"/>
      <c r="E55" s="12"/>
      <c r="F55" s="12"/>
      <c r="G55" s="11"/>
      <c r="H55" s="12"/>
      <c r="I55" s="11"/>
      <c r="J55" s="11"/>
      <c r="K55" s="11"/>
      <c r="L55" s="11"/>
      <c r="M55" s="13"/>
      <c r="N55" s="13"/>
      <c r="O55" s="11"/>
      <c r="P55" s="11"/>
      <c r="Q55" s="11"/>
      <c r="R55" s="11"/>
      <c r="S55" s="11"/>
      <c r="T55" s="12"/>
      <c r="U55" s="11"/>
      <c r="V55" s="11"/>
      <c r="W55" s="11"/>
      <c r="X55" s="14"/>
      <c r="Y55" s="11"/>
      <c r="Z55" s="14"/>
      <c r="AA55" s="14"/>
      <c r="AB55" s="14"/>
      <c r="AC55" s="14"/>
      <c r="AD55" s="11"/>
      <c r="AE55" s="11"/>
      <c r="AF55" s="11"/>
      <c r="AG55" s="11"/>
      <c r="AH55" s="11"/>
      <c r="AI55" s="11"/>
      <c r="AJ55" s="11"/>
      <c r="AK55" s="11"/>
      <c r="AL55" s="14"/>
      <c r="AM55" s="14"/>
      <c r="AN55" s="11"/>
      <c r="AO55" s="11"/>
      <c r="AP55" s="11"/>
      <c r="AQ55" s="14"/>
      <c r="AR55" s="14"/>
      <c r="AS55" s="11"/>
      <c r="AT55" s="11"/>
      <c r="AU55" s="11"/>
      <c r="AV55" s="11"/>
      <c r="AW55" s="12"/>
      <c r="AX55" s="22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6"/>
      <c r="BM55" s="17"/>
      <c r="BN55" s="17"/>
      <c r="BO55" s="17"/>
    </row>
    <row r="56" spans="1:67" x14ac:dyDescent="0.25">
      <c r="A56" s="25" t="str">
        <f>"53. "&amp;I56</f>
        <v xml:space="preserve">53. </v>
      </c>
      <c r="B56" s="11"/>
      <c r="C56" s="11"/>
      <c r="D56" s="11"/>
      <c r="E56" s="12"/>
      <c r="F56" s="12"/>
      <c r="G56" s="11"/>
      <c r="H56" s="12"/>
      <c r="I56" s="11"/>
      <c r="J56" s="11"/>
      <c r="K56" s="11"/>
      <c r="L56" s="11"/>
      <c r="M56" s="13"/>
      <c r="N56" s="13"/>
      <c r="O56" s="11"/>
      <c r="P56" s="11"/>
      <c r="Q56" s="11"/>
      <c r="R56" s="11"/>
      <c r="S56" s="11"/>
      <c r="T56" s="12"/>
      <c r="U56" s="11"/>
      <c r="V56" s="11"/>
      <c r="W56" s="11"/>
      <c r="X56" s="14"/>
      <c r="Y56" s="11"/>
      <c r="Z56" s="14"/>
      <c r="AA56" s="14"/>
      <c r="AB56" s="14"/>
      <c r="AC56" s="14"/>
      <c r="AD56" s="11"/>
      <c r="AE56" s="11"/>
      <c r="AF56" s="11"/>
      <c r="AG56" s="11"/>
      <c r="AH56" s="11"/>
      <c r="AI56" s="11"/>
      <c r="AJ56" s="11"/>
      <c r="AK56" s="11"/>
      <c r="AL56" s="14"/>
      <c r="AM56" s="14"/>
      <c r="AN56" s="11"/>
      <c r="AO56" s="11"/>
      <c r="AP56" s="11"/>
      <c r="AQ56" s="14"/>
      <c r="AR56" s="14"/>
      <c r="AS56" s="11"/>
      <c r="AT56" s="11"/>
      <c r="AU56" s="11"/>
      <c r="AV56" s="11"/>
      <c r="AW56" s="12"/>
      <c r="AX56" s="22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6"/>
      <c r="BM56" s="17"/>
      <c r="BN56" s="17"/>
      <c r="BO56" s="17"/>
    </row>
    <row r="57" spans="1:67" x14ac:dyDescent="0.25">
      <c r="A57" s="25" t="str">
        <f>"54. "&amp;I57</f>
        <v xml:space="preserve">54. </v>
      </c>
      <c r="B57" s="11"/>
      <c r="C57" s="11"/>
      <c r="D57" s="11"/>
      <c r="E57" s="12"/>
      <c r="F57" s="12"/>
      <c r="G57" s="11"/>
      <c r="H57" s="12"/>
      <c r="I57" s="11"/>
      <c r="J57" s="11"/>
      <c r="K57" s="11"/>
      <c r="L57" s="11"/>
      <c r="M57" s="13"/>
      <c r="N57" s="13"/>
      <c r="O57" s="11"/>
      <c r="P57" s="11"/>
      <c r="Q57" s="11"/>
      <c r="R57" s="11"/>
      <c r="S57" s="11"/>
      <c r="T57" s="12"/>
      <c r="U57" s="11"/>
      <c r="V57" s="11"/>
      <c r="W57" s="11"/>
      <c r="X57" s="14"/>
      <c r="Y57" s="11"/>
      <c r="Z57" s="14"/>
      <c r="AA57" s="14"/>
      <c r="AB57" s="14"/>
      <c r="AC57" s="14"/>
      <c r="AD57" s="11"/>
      <c r="AE57" s="11"/>
      <c r="AF57" s="11"/>
      <c r="AG57" s="11"/>
      <c r="AH57" s="11"/>
      <c r="AI57" s="11"/>
      <c r="AJ57" s="11"/>
      <c r="AK57" s="11"/>
      <c r="AL57" s="14"/>
      <c r="AM57" s="14"/>
      <c r="AN57" s="11"/>
      <c r="AO57" s="11"/>
      <c r="AP57" s="11"/>
      <c r="AQ57" s="14"/>
      <c r="AR57" s="14"/>
      <c r="AS57" s="11"/>
      <c r="AT57" s="11"/>
      <c r="AU57" s="11"/>
      <c r="AV57" s="11"/>
      <c r="AW57" s="12"/>
      <c r="AX57" s="22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6"/>
      <c r="BM57" s="17"/>
      <c r="BN57" s="17"/>
      <c r="BO57" s="17"/>
    </row>
    <row r="58" spans="1:67" x14ac:dyDescent="0.25">
      <c r="A58" s="25" t="str">
        <f>"55. "&amp;I58</f>
        <v xml:space="preserve">55. </v>
      </c>
      <c r="B58" s="11"/>
      <c r="C58" s="11"/>
      <c r="D58" s="11"/>
      <c r="E58" s="12"/>
      <c r="F58" s="12"/>
      <c r="G58" s="11"/>
      <c r="H58" s="12"/>
      <c r="I58" s="11"/>
      <c r="J58" s="11"/>
      <c r="K58" s="11"/>
      <c r="L58" s="11"/>
      <c r="M58" s="13"/>
      <c r="N58" s="13"/>
      <c r="O58" s="11"/>
      <c r="P58" s="11"/>
      <c r="Q58" s="11"/>
      <c r="R58" s="11"/>
      <c r="S58" s="11"/>
      <c r="T58" s="12"/>
      <c r="U58" s="11"/>
      <c r="V58" s="11"/>
      <c r="W58" s="11"/>
      <c r="X58" s="14"/>
      <c r="Y58" s="11"/>
      <c r="Z58" s="14"/>
      <c r="AA58" s="14"/>
      <c r="AB58" s="14"/>
      <c r="AC58" s="14"/>
      <c r="AD58" s="11"/>
      <c r="AE58" s="11"/>
      <c r="AF58" s="11"/>
      <c r="AG58" s="11"/>
      <c r="AH58" s="11"/>
      <c r="AI58" s="11"/>
      <c r="AJ58" s="11"/>
      <c r="AK58" s="11"/>
      <c r="AL58" s="14"/>
      <c r="AM58" s="14"/>
      <c r="AN58" s="11"/>
      <c r="AO58" s="11"/>
      <c r="AP58" s="11"/>
      <c r="AQ58" s="14"/>
      <c r="AR58" s="14"/>
      <c r="AS58" s="11"/>
      <c r="AT58" s="11"/>
      <c r="AU58" s="11"/>
      <c r="AV58" s="11"/>
      <c r="AW58" s="12"/>
      <c r="AX58" s="22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6"/>
      <c r="BM58" s="17"/>
      <c r="BN58" s="17"/>
      <c r="BO58" s="17"/>
    </row>
    <row r="59" spans="1:67" x14ac:dyDescent="0.25">
      <c r="A59" s="25" t="str">
        <f>"56. "&amp;I59</f>
        <v xml:space="preserve">56. </v>
      </c>
      <c r="B59" s="11"/>
      <c r="C59" s="11"/>
      <c r="D59" s="11"/>
      <c r="E59" s="12"/>
      <c r="F59" s="12"/>
      <c r="G59" s="11"/>
      <c r="H59" s="12"/>
      <c r="I59" s="11"/>
      <c r="J59" s="11"/>
      <c r="K59" s="11"/>
      <c r="L59" s="11"/>
      <c r="M59" s="13"/>
      <c r="N59" s="13"/>
      <c r="O59" s="11"/>
      <c r="P59" s="11"/>
      <c r="Q59" s="11"/>
      <c r="R59" s="11"/>
      <c r="S59" s="11"/>
      <c r="T59" s="12"/>
      <c r="U59" s="11"/>
      <c r="V59" s="11"/>
      <c r="W59" s="11"/>
      <c r="X59" s="14"/>
      <c r="Y59" s="11"/>
      <c r="Z59" s="14"/>
      <c r="AA59" s="14"/>
      <c r="AB59" s="14"/>
      <c r="AC59" s="14"/>
      <c r="AD59" s="11"/>
      <c r="AE59" s="11"/>
      <c r="AF59" s="11"/>
      <c r="AG59" s="11"/>
      <c r="AH59" s="11"/>
      <c r="AI59" s="11"/>
      <c r="AJ59" s="11"/>
      <c r="AK59" s="11"/>
      <c r="AL59" s="14"/>
      <c r="AM59" s="14"/>
      <c r="AN59" s="11"/>
      <c r="AO59" s="11"/>
      <c r="AP59" s="11"/>
      <c r="AQ59" s="14"/>
      <c r="AR59" s="14"/>
      <c r="AS59" s="11"/>
      <c r="AT59" s="11"/>
      <c r="AU59" s="11"/>
      <c r="AV59" s="11"/>
      <c r="AW59" s="12"/>
      <c r="AX59" s="22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6"/>
      <c r="BM59" s="17"/>
      <c r="BN59" s="17"/>
      <c r="BO59" s="17"/>
    </row>
    <row r="60" spans="1:67" x14ac:dyDescent="0.25">
      <c r="A60" s="25" t="str">
        <f>"57. "&amp;I60</f>
        <v xml:space="preserve">57. </v>
      </c>
      <c r="B60" s="11"/>
      <c r="C60" s="11"/>
      <c r="D60" s="11"/>
      <c r="E60" s="12"/>
      <c r="F60" s="12"/>
      <c r="G60" s="11"/>
      <c r="H60" s="12"/>
      <c r="I60" s="11"/>
      <c r="J60" s="11"/>
      <c r="K60" s="11"/>
      <c r="L60" s="11"/>
      <c r="M60" s="13"/>
      <c r="N60" s="13"/>
      <c r="O60" s="11"/>
      <c r="P60" s="11"/>
      <c r="Q60" s="11"/>
      <c r="R60" s="11"/>
      <c r="S60" s="11"/>
      <c r="T60" s="12"/>
      <c r="U60" s="11"/>
      <c r="V60" s="11"/>
      <c r="W60" s="11"/>
      <c r="X60" s="14"/>
      <c r="Y60" s="11"/>
      <c r="Z60" s="14"/>
      <c r="AA60" s="14"/>
      <c r="AB60" s="14"/>
      <c r="AC60" s="14"/>
      <c r="AD60" s="11"/>
      <c r="AE60" s="11"/>
      <c r="AF60" s="11"/>
      <c r="AG60" s="11"/>
      <c r="AH60" s="11"/>
      <c r="AI60" s="11"/>
      <c r="AJ60" s="11"/>
      <c r="AK60" s="11"/>
      <c r="AL60" s="14"/>
      <c r="AM60" s="14"/>
      <c r="AN60" s="11"/>
      <c r="AO60" s="11"/>
      <c r="AP60" s="11"/>
      <c r="AQ60" s="14"/>
      <c r="AR60" s="14"/>
      <c r="AS60" s="11"/>
      <c r="AT60" s="11"/>
      <c r="AU60" s="11"/>
      <c r="AV60" s="11"/>
      <c r="AW60" s="12"/>
      <c r="AX60" s="22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6"/>
      <c r="BM60" s="17"/>
      <c r="BN60" s="17"/>
      <c r="BO60" s="17"/>
    </row>
    <row r="61" spans="1:67" x14ac:dyDescent="0.25">
      <c r="A61" s="25" t="str">
        <f>"58. "&amp;I61</f>
        <v xml:space="preserve">58. </v>
      </c>
      <c r="B61" s="11"/>
      <c r="C61" s="11"/>
      <c r="D61" s="11"/>
      <c r="E61" s="12"/>
      <c r="F61" s="12"/>
      <c r="G61" s="11"/>
      <c r="H61" s="12"/>
      <c r="I61" s="11"/>
      <c r="J61" s="11"/>
      <c r="K61" s="11"/>
      <c r="L61" s="11"/>
      <c r="M61" s="13"/>
      <c r="N61" s="13"/>
      <c r="O61" s="11"/>
      <c r="P61" s="11"/>
      <c r="Q61" s="11"/>
      <c r="R61" s="11"/>
      <c r="S61" s="11"/>
      <c r="T61" s="12"/>
      <c r="U61" s="11"/>
      <c r="V61" s="11"/>
      <c r="W61" s="11"/>
      <c r="X61" s="14"/>
      <c r="Y61" s="11"/>
      <c r="Z61" s="14"/>
      <c r="AA61" s="14"/>
      <c r="AB61" s="14"/>
      <c r="AC61" s="14"/>
      <c r="AD61" s="11"/>
      <c r="AE61" s="11"/>
      <c r="AF61" s="11"/>
      <c r="AG61" s="11"/>
      <c r="AH61" s="11"/>
      <c r="AI61" s="11"/>
      <c r="AJ61" s="11"/>
      <c r="AK61" s="11"/>
      <c r="AL61" s="14"/>
      <c r="AM61" s="14"/>
      <c r="AN61" s="11"/>
      <c r="AO61" s="11"/>
      <c r="AP61" s="11"/>
      <c r="AQ61" s="14"/>
      <c r="AR61" s="14"/>
      <c r="AS61" s="11"/>
      <c r="AT61" s="11"/>
      <c r="AU61" s="11"/>
      <c r="AV61" s="11"/>
      <c r="AW61" s="12"/>
      <c r="AX61" s="22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6"/>
      <c r="BM61" s="17"/>
      <c r="BN61" s="17"/>
      <c r="BO61" s="17"/>
    </row>
    <row r="62" spans="1:67" x14ac:dyDescent="0.25">
      <c r="A62" s="25" t="str">
        <f>"59. "&amp;I62</f>
        <v xml:space="preserve">59. </v>
      </c>
      <c r="B62" s="11"/>
      <c r="C62" s="11"/>
      <c r="D62" s="11"/>
      <c r="E62" s="12"/>
      <c r="F62" s="12"/>
      <c r="G62" s="11"/>
      <c r="H62" s="12"/>
      <c r="I62" s="11"/>
      <c r="J62" s="11"/>
      <c r="K62" s="11"/>
      <c r="L62" s="11"/>
      <c r="M62" s="13"/>
      <c r="N62" s="13"/>
      <c r="O62" s="11"/>
      <c r="P62" s="11"/>
      <c r="Q62" s="11"/>
      <c r="R62" s="11"/>
      <c r="S62" s="11"/>
      <c r="T62" s="12"/>
      <c r="U62" s="11"/>
      <c r="V62" s="11"/>
      <c r="W62" s="11"/>
      <c r="X62" s="14"/>
      <c r="Y62" s="11"/>
      <c r="Z62" s="14"/>
      <c r="AA62" s="14"/>
      <c r="AB62" s="14"/>
      <c r="AC62" s="14"/>
      <c r="AD62" s="11"/>
      <c r="AE62" s="11"/>
      <c r="AF62" s="11"/>
      <c r="AG62" s="11"/>
      <c r="AH62" s="11"/>
      <c r="AI62" s="11"/>
      <c r="AJ62" s="11"/>
      <c r="AK62" s="11"/>
      <c r="AL62" s="14"/>
      <c r="AM62" s="14"/>
      <c r="AN62" s="11"/>
      <c r="AO62" s="11"/>
      <c r="AP62" s="11"/>
      <c r="AQ62" s="14"/>
      <c r="AR62" s="14"/>
      <c r="AS62" s="11"/>
      <c r="AT62" s="11"/>
      <c r="AU62" s="11"/>
      <c r="AV62" s="11"/>
      <c r="AW62" s="12"/>
      <c r="AX62" s="22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6"/>
      <c r="BM62" s="17"/>
      <c r="BN62" s="17"/>
      <c r="BO62" s="17"/>
    </row>
    <row r="63" spans="1:67" x14ac:dyDescent="0.25">
      <c r="A63" s="25" t="str">
        <f>"60. "&amp;I63</f>
        <v xml:space="preserve">60. </v>
      </c>
      <c r="B63" s="11"/>
      <c r="C63" s="11"/>
      <c r="D63" s="11"/>
      <c r="E63" s="12"/>
      <c r="F63" s="12"/>
      <c r="G63" s="11"/>
      <c r="H63" s="12"/>
      <c r="I63" s="11"/>
      <c r="J63" s="11"/>
      <c r="K63" s="11"/>
      <c r="L63" s="11"/>
      <c r="M63" s="13"/>
      <c r="N63" s="13"/>
      <c r="O63" s="11"/>
      <c r="P63" s="11"/>
      <c r="Q63" s="11"/>
      <c r="R63" s="11"/>
      <c r="S63" s="11"/>
      <c r="T63" s="12"/>
      <c r="U63" s="11"/>
      <c r="V63" s="11"/>
      <c r="W63" s="11"/>
      <c r="X63" s="14"/>
      <c r="Y63" s="11"/>
      <c r="Z63" s="14"/>
      <c r="AA63" s="14"/>
      <c r="AB63" s="14"/>
      <c r="AC63" s="14"/>
      <c r="AD63" s="11"/>
      <c r="AE63" s="11"/>
      <c r="AF63" s="11"/>
      <c r="AG63" s="11"/>
      <c r="AH63" s="11"/>
      <c r="AI63" s="11"/>
      <c r="AJ63" s="11"/>
      <c r="AK63" s="11"/>
      <c r="AL63" s="14"/>
      <c r="AM63" s="14"/>
      <c r="AN63" s="11"/>
      <c r="AO63" s="11"/>
      <c r="AP63" s="11"/>
      <c r="AQ63" s="14"/>
      <c r="AR63" s="14"/>
      <c r="AS63" s="11"/>
      <c r="AT63" s="11"/>
      <c r="AU63" s="11"/>
      <c r="AV63" s="11"/>
      <c r="AW63" s="12"/>
      <c r="AX63" s="22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6"/>
      <c r="BM63" s="17"/>
      <c r="BN63" s="17"/>
      <c r="BO63" s="17"/>
    </row>
    <row r="64" spans="1:67" x14ac:dyDescent="0.25">
      <c r="A64" s="25" t="str">
        <f>"61. "&amp;I64</f>
        <v xml:space="preserve">61. </v>
      </c>
      <c r="B64" s="11"/>
      <c r="C64" s="11"/>
      <c r="D64" s="11"/>
      <c r="E64" s="12"/>
      <c r="F64" s="12"/>
      <c r="G64" s="11"/>
      <c r="H64" s="12"/>
      <c r="I64" s="11"/>
      <c r="J64" s="11"/>
      <c r="K64" s="11"/>
      <c r="L64" s="11"/>
      <c r="M64" s="13"/>
      <c r="N64" s="13"/>
      <c r="O64" s="11"/>
      <c r="P64" s="11"/>
      <c r="Q64" s="11"/>
      <c r="R64" s="11"/>
      <c r="S64" s="11"/>
      <c r="T64" s="12"/>
      <c r="U64" s="11"/>
      <c r="V64" s="11"/>
      <c r="W64" s="11"/>
      <c r="X64" s="14"/>
      <c r="Y64" s="11"/>
      <c r="Z64" s="14"/>
      <c r="AA64" s="14"/>
      <c r="AB64" s="14"/>
      <c r="AC64" s="14"/>
      <c r="AD64" s="11"/>
      <c r="AE64" s="11"/>
      <c r="AF64" s="11"/>
      <c r="AG64" s="11"/>
      <c r="AH64" s="11"/>
      <c r="AI64" s="11"/>
      <c r="AJ64" s="11"/>
      <c r="AK64" s="11"/>
      <c r="AL64" s="14"/>
      <c r="AM64" s="14"/>
      <c r="AN64" s="11"/>
      <c r="AO64" s="11"/>
      <c r="AP64" s="11"/>
      <c r="AQ64" s="14"/>
      <c r="AR64" s="14"/>
      <c r="AS64" s="11"/>
      <c r="AT64" s="11"/>
      <c r="AU64" s="11"/>
      <c r="AV64" s="11"/>
      <c r="AW64" s="12"/>
      <c r="AX64" s="22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6"/>
      <c r="BM64" s="17"/>
      <c r="BN64" s="17"/>
      <c r="BO64" s="17"/>
    </row>
    <row r="65" spans="1:67" x14ac:dyDescent="0.25">
      <c r="A65" s="25" t="str">
        <f>"62. "&amp;I65</f>
        <v xml:space="preserve">62. </v>
      </c>
      <c r="B65" s="11"/>
      <c r="C65" s="11"/>
      <c r="D65" s="11"/>
      <c r="E65" s="12"/>
      <c r="F65" s="12"/>
      <c r="G65" s="11"/>
      <c r="H65" s="12"/>
      <c r="I65" s="11"/>
      <c r="J65" s="11"/>
      <c r="K65" s="11"/>
      <c r="L65" s="11"/>
      <c r="M65" s="13"/>
      <c r="N65" s="13"/>
      <c r="O65" s="11"/>
      <c r="P65" s="11"/>
      <c r="Q65" s="11"/>
      <c r="R65" s="11"/>
      <c r="S65" s="11"/>
      <c r="T65" s="12"/>
      <c r="U65" s="11"/>
      <c r="V65" s="11"/>
      <c r="W65" s="11"/>
      <c r="X65" s="14"/>
      <c r="Y65" s="11"/>
      <c r="Z65" s="14"/>
      <c r="AA65" s="14"/>
      <c r="AB65" s="14"/>
      <c r="AC65" s="14"/>
      <c r="AD65" s="11"/>
      <c r="AE65" s="11"/>
      <c r="AF65" s="11"/>
      <c r="AG65" s="11"/>
      <c r="AH65" s="11"/>
      <c r="AI65" s="11"/>
      <c r="AJ65" s="11"/>
      <c r="AK65" s="11"/>
      <c r="AL65" s="14"/>
      <c r="AM65" s="14"/>
      <c r="AN65" s="11"/>
      <c r="AO65" s="11"/>
      <c r="AP65" s="11"/>
      <c r="AQ65" s="14"/>
      <c r="AR65" s="14"/>
      <c r="AS65" s="11"/>
      <c r="AT65" s="11"/>
      <c r="AU65" s="11"/>
      <c r="AV65" s="11"/>
      <c r="AW65" s="12"/>
      <c r="AX65" s="22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6"/>
      <c r="BM65" s="17"/>
      <c r="BN65" s="17"/>
      <c r="BO65" s="17"/>
    </row>
    <row r="66" spans="1:67" x14ac:dyDescent="0.25">
      <c r="A66" s="25" t="str">
        <f>"63. "&amp;I66</f>
        <v xml:space="preserve">63. </v>
      </c>
      <c r="B66" s="11"/>
      <c r="C66" s="11"/>
      <c r="D66" s="11"/>
      <c r="E66" s="12"/>
      <c r="F66" s="12"/>
      <c r="G66" s="11"/>
      <c r="H66" s="12"/>
      <c r="I66" s="11"/>
      <c r="J66" s="11"/>
      <c r="K66" s="11"/>
      <c r="L66" s="11"/>
      <c r="M66" s="13"/>
      <c r="N66" s="13"/>
      <c r="O66" s="11"/>
      <c r="P66" s="11"/>
      <c r="Q66" s="11"/>
      <c r="R66" s="11"/>
      <c r="S66" s="11"/>
      <c r="T66" s="12"/>
      <c r="U66" s="11"/>
      <c r="V66" s="11"/>
      <c r="W66" s="11"/>
      <c r="X66" s="14"/>
      <c r="Y66" s="11"/>
      <c r="Z66" s="14"/>
      <c r="AA66" s="14"/>
      <c r="AB66" s="14"/>
      <c r="AC66" s="14"/>
      <c r="AD66" s="11"/>
      <c r="AE66" s="11"/>
      <c r="AF66" s="11"/>
      <c r="AG66" s="11"/>
      <c r="AH66" s="11"/>
      <c r="AI66" s="11"/>
      <c r="AJ66" s="11"/>
      <c r="AK66" s="11"/>
      <c r="AL66" s="14"/>
      <c r="AM66" s="14"/>
      <c r="AN66" s="11"/>
      <c r="AO66" s="11"/>
      <c r="AP66" s="11"/>
      <c r="AQ66" s="14"/>
      <c r="AR66" s="14"/>
      <c r="AS66" s="11"/>
      <c r="AT66" s="11"/>
      <c r="AU66" s="11"/>
      <c r="AV66" s="11"/>
      <c r="AW66" s="12"/>
      <c r="AX66" s="22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6"/>
      <c r="BM66" s="17"/>
      <c r="BN66" s="17"/>
      <c r="BO66" s="17"/>
    </row>
    <row r="67" spans="1:67" x14ac:dyDescent="0.25">
      <c r="A67" s="25" t="str">
        <f>"64. "&amp;I67</f>
        <v xml:space="preserve">64. </v>
      </c>
      <c r="B67" s="11"/>
      <c r="C67" s="11"/>
      <c r="D67" s="11"/>
      <c r="E67" s="12"/>
      <c r="F67" s="12"/>
      <c r="G67" s="11"/>
      <c r="H67" s="12"/>
      <c r="I67" s="11"/>
      <c r="J67" s="11"/>
      <c r="K67" s="11"/>
      <c r="L67" s="11"/>
      <c r="M67" s="13"/>
      <c r="N67" s="13"/>
      <c r="O67" s="11"/>
      <c r="P67" s="11"/>
      <c r="Q67" s="11"/>
      <c r="R67" s="11"/>
      <c r="S67" s="11"/>
      <c r="T67" s="12"/>
      <c r="U67" s="11"/>
      <c r="V67" s="11"/>
      <c r="W67" s="11"/>
      <c r="X67" s="14"/>
      <c r="Y67" s="11"/>
      <c r="Z67" s="14"/>
      <c r="AA67" s="14"/>
      <c r="AB67" s="14"/>
      <c r="AC67" s="14"/>
      <c r="AD67" s="11"/>
      <c r="AE67" s="11"/>
      <c r="AF67" s="11"/>
      <c r="AG67" s="11"/>
      <c r="AH67" s="11"/>
      <c r="AI67" s="11"/>
      <c r="AJ67" s="11"/>
      <c r="AK67" s="11"/>
      <c r="AL67" s="14"/>
      <c r="AM67" s="14"/>
      <c r="AN67" s="11"/>
      <c r="AO67" s="11"/>
      <c r="AP67" s="11"/>
      <c r="AQ67" s="14"/>
      <c r="AR67" s="14"/>
      <c r="AS67" s="11"/>
      <c r="AT67" s="11"/>
      <c r="AU67" s="11"/>
      <c r="AV67" s="11"/>
      <c r="AW67" s="12"/>
      <c r="AX67" s="22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6"/>
      <c r="BM67" s="17"/>
      <c r="BN67" s="17"/>
      <c r="BO67" s="17"/>
    </row>
    <row r="68" spans="1:67" x14ac:dyDescent="0.25">
      <c r="A68" s="25" t="str">
        <f>"65. "&amp;I68</f>
        <v xml:space="preserve">65. </v>
      </c>
      <c r="B68" s="11"/>
      <c r="C68" s="11"/>
      <c r="D68" s="11"/>
      <c r="E68" s="12"/>
      <c r="F68" s="12"/>
      <c r="G68" s="11"/>
      <c r="H68" s="12"/>
      <c r="I68" s="11"/>
      <c r="J68" s="11"/>
      <c r="K68" s="11"/>
      <c r="L68" s="11"/>
      <c r="M68" s="13"/>
      <c r="N68" s="13"/>
      <c r="O68" s="11"/>
      <c r="P68" s="11"/>
      <c r="Q68" s="11"/>
      <c r="R68" s="11"/>
      <c r="S68" s="11"/>
      <c r="T68" s="12"/>
      <c r="U68" s="11"/>
      <c r="V68" s="11"/>
      <c r="W68" s="11"/>
      <c r="X68" s="14"/>
      <c r="Y68" s="11"/>
      <c r="Z68" s="14"/>
      <c r="AA68" s="14"/>
      <c r="AB68" s="14"/>
      <c r="AC68" s="14"/>
      <c r="AD68" s="11"/>
      <c r="AE68" s="11"/>
      <c r="AF68" s="11"/>
      <c r="AG68" s="11"/>
      <c r="AH68" s="11"/>
      <c r="AI68" s="11"/>
      <c r="AJ68" s="11"/>
      <c r="AK68" s="11"/>
      <c r="AL68" s="14"/>
      <c r="AM68" s="14"/>
      <c r="AN68" s="11"/>
      <c r="AO68" s="11"/>
      <c r="AP68" s="11"/>
      <c r="AQ68" s="14"/>
      <c r="AR68" s="14"/>
      <c r="AS68" s="11"/>
      <c r="AT68" s="11"/>
      <c r="AU68" s="11"/>
      <c r="AV68" s="11"/>
      <c r="AW68" s="12"/>
      <c r="AX68" s="22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6"/>
      <c r="BM68" s="17"/>
      <c r="BN68" s="17"/>
      <c r="BO68" s="17"/>
    </row>
    <row r="69" spans="1:67" x14ac:dyDescent="0.25">
      <c r="A69" s="25" t="str">
        <f>"66. "&amp;I69</f>
        <v xml:space="preserve">66. </v>
      </c>
      <c r="B69" s="11"/>
      <c r="C69" s="11"/>
      <c r="D69" s="11"/>
      <c r="E69" s="12"/>
      <c r="F69" s="12"/>
      <c r="G69" s="11"/>
      <c r="H69" s="12"/>
      <c r="I69" s="11"/>
      <c r="J69" s="11"/>
      <c r="K69" s="11"/>
      <c r="L69" s="11"/>
      <c r="M69" s="13"/>
      <c r="N69" s="13"/>
      <c r="O69" s="11"/>
      <c r="P69" s="11"/>
      <c r="Q69" s="11"/>
      <c r="R69" s="11"/>
      <c r="S69" s="11"/>
      <c r="T69" s="12"/>
      <c r="U69" s="11"/>
      <c r="V69" s="11"/>
      <c r="W69" s="11"/>
      <c r="X69" s="14"/>
      <c r="Y69" s="11"/>
      <c r="Z69" s="14"/>
      <c r="AA69" s="14"/>
      <c r="AB69" s="14"/>
      <c r="AC69" s="14"/>
      <c r="AD69" s="11"/>
      <c r="AE69" s="11"/>
      <c r="AF69" s="11"/>
      <c r="AG69" s="11"/>
      <c r="AH69" s="11"/>
      <c r="AI69" s="11"/>
      <c r="AJ69" s="11"/>
      <c r="AK69" s="11"/>
      <c r="AL69" s="14"/>
      <c r="AM69" s="14"/>
      <c r="AN69" s="11"/>
      <c r="AO69" s="11"/>
      <c r="AP69" s="11"/>
      <c r="AQ69" s="14"/>
      <c r="AR69" s="14"/>
      <c r="AS69" s="11"/>
      <c r="AT69" s="11"/>
      <c r="AU69" s="11"/>
      <c r="AV69" s="11"/>
      <c r="AW69" s="12"/>
      <c r="AX69" s="22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6"/>
      <c r="BM69" s="17"/>
      <c r="BN69" s="17"/>
      <c r="BO69" s="17"/>
    </row>
    <row r="70" spans="1:67" x14ac:dyDescent="0.25">
      <c r="A70" s="25" t="str">
        <f>"67. "&amp;I70</f>
        <v xml:space="preserve">67. </v>
      </c>
      <c r="B70" s="11"/>
      <c r="C70" s="11"/>
      <c r="D70" s="11"/>
      <c r="E70" s="12"/>
      <c r="F70" s="12"/>
      <c r="G70" s="11"/>
      <c r="H70" s="12"/>
      <c r="I70" s="11"/>
      <c r="J70" s="11"/>
      <c r="K70" s="11"/>
      <c r="L70" s="11"/>
      <c r="M70" s="13"/>
      <c r="N70" s="13"/>
      <c r="O70" s="11"/>
      <c r="P70" s="11"/>
      <c r="Q70" s="11"/>
      <c r="R70" s="11"/>
      <c r="S70" s="11"/>
      <c r="T70" s="12"/>
      <c r="U70" s="11"/>
      <c r="V70" s="11"/>
      <c r="W70" s="11"/>
      <c r="X70" s="14"/>
      <c r="Y70" s="11"/>
      <c r="Z70" s="14"/>
      <c r="AA70" s="14"/>
      <c r="AB70" s="14"/>
      <c r="AC70" s="14"/>
      <c r="AD70" s="11"/>
      <c r="AE70" s="11"/>
      <c r="AF70" s="11"/>
      <c r="AG70" s="11"/>
      <c r="AH70" s="11"/>
      <c r="AI70" s="11"/>
      <c r="AJ70" s="11"/>
      <c r="AK70" s="11"/>
      <c r="AL70" s="14"/>
      <c r="AM70" s="14"/>
      <c r="AN70" s="11"/>
      <c r="AO70" s="11"/>
      <c r="AP70" s="11"/>
      <c r="AQ70" s="14"/>
      <c r="AR70" s="14"/>
      <c r="AS70" s="11"/>
      <c r="AT70" s="11"/>
      <c r="AU70" s="11"/>
      <c r="AV70" s="11"/>
      <c r="AW70" s="12"/>
      <c r="AX70" s="22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6"/>
      <c r="BM70" s="17"/>
      <c r="BN70" s="17"/>
      <c r="BO70" s="17"/>
    </row>
    <row r="71" spans="1:67" x14ac:dyDescent="0.25">
      <c r="A71" s="25" t="str">
        <f>"68. "&amp;I71</f>
        <v xml:space="preserve">68. </v>
      </c>
      <c r="B71" s="11"/>
      <c r="C71" s="11"/>
      <c r="D71" s="11"/>
      <c r="E71" s="12"/>
      <c r="F71" s="12"/>
      <c r="G71" s="11"/>
      <c r="H71" s="12"/>
      <c r="I71" s="11"/>
      <c r="J71" s="11"/>
      <c r="K71" s="11"/>
      <c r="L71" s="11"/>
      <c r="M71" s="13"/>
      <c r="N71" s="13"/>
      <c r="O71" s="11"/>
      <c r="P71" s="11"/>
      <c r="Q71" s="11"/>
      <c r="R71" s="11"/>
      <c r="S71" s="11"/>
      <c r="T71" s="12"/>
      <c r="U71" s="11"/>
      <c r="V71" s="11"/>
      <c r="W71" s="11"/>
      <c r="X71" s="14"/>
      <c r="Y71" s="11"/>
      <c r="Z71" s="14"/>
      <c r="AA71" s="14"/>
      <c r="AB71" s="14"/>
      <c r="AC71" s="14"/>
      <c r="AD71" s="11"/>
      <c r="AE71" s="11"/>
      <c r="AF71" s="11"/>
      <c r="AG71" s="11"/>
      <c r="AH71" s="11"/>
      <c r="AI71" s="11"/>
      <c r="AJ71" s="11"/>
      <c r="AK71" s="11"/>
      <c r="AL71" s="14"/>
      <c r="AM71" s="14"/>
      <c r="AN71" s="11"/>
      <c r="AO71" s="11"/>
      <c r="AP71" s="11"/>
      <c r="AQ71" s="14"/>
      <c r="AR71" s="14"/>
      <c r="AS71" s="11"/>
      <c r="AT71" s="11"/>
      <c r="AU71" s="11"/>
      <c r="AV71" s="11"/>
      <c r="AW71" s="12"/>
      <c r="AX71" s="22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6"/>
      <c r="BM71" s="17"/>
      <c r="BN71" s="17"/>
      <c r="BO71" s="17"/>
    </row>
    <row r="72" spans="1:67" x14ac:dyDescent="0.25">
      <c r="A72" s="25" t="str">
        <f>"69. "&amp;I72</f>
        <v xml:space="preserve">69. </v>
      </c>
      <c r="B72" s="11"/>
      <c r="C72" s="11"/>
      <c r="D72" s="11"/>
      <c r="E72" s="12"/>
      <c r="F72" s="12"/>
      <c r="G72" s="11"/>
      <c r="H72" s="12"/>
      <c r="I72" s="11"/>
      <c r="J72" s="11"/>
      <c r="K72" s="11"/>
      <c r="L72" s="11"/>
      <c r="M72" s="13"/>
      <c r="N72" s="13"/>
      <c r="O72" s="11"/>
      <c r="P72" s="11"/>
      <c r="Q72" s="11"/>
      <c r="R72" s="11"/>
      <c r="S72" s="11"/>
      <c r="T72" s="12"/>
      <c r="U72" s="11"/>
      <c r="V72" s="11"/>
      <c r="W72" s="11"/>
      <c r="X72" s="14"/>
      <c r="Y72" s="11"/>
      <c r="Z72" s="14"/>
      <c r="AA72" s="14"/>
      <c r="AB72" s="14"/>
      <c r="AC72" s="14"/>
      <c r="AD72" s="11"/>
      <c r="AE72" s="11"/>
      <c r="AF72" s="11"/>
      <c r="AG72" s="11"/>
      <c r="AH72" s="11"/>
      <c r="AI72" s="11"/>
      <c r="AJ72" s="11"/>
      <c r="AK72" s="11"/>
      <c r="AL72" s="14"/>
      <c r="AM72" s="14"/>
      <c r="AN72" s="11"/>
      <c r="AO72" s="11"/>
      <c r="AP72" s="11"/>
      <c r="AQ72" s="14"/>
      <c r="AR72" s="14"/>
      <c r="AS72" s="11"/>
      <c r="AT72" s="11"/>
      <c r="AU72" s="11"/>
      <c r="AV72" s="11"/>
      <c r="AW72" s="12"/>
      <c r="AX72" s="22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6"/>
      <c r="BM72" s="17"/>
      <c r="BN72" s="17"/>
      <c r="BO72" s="17"/>
    </row>
    <row r="73" spans="1:67" x14ac:dyDescent="0.25">
      <c r="A73" s="25" t="str">
        <f>"70. "&amp;I73</f>
        <v xml:space="preserve">70. </v>
      </c>
      <c r="B73" s="11"/>
      <c r="C73" s="11"/>
      <c r="D73" s="11"/>
      <c r="E73" s="12"/>
      <c r="F73" s="12"/>
      <c r="G73" s="11"/>
      <c r="H73" s="12"/>
      <c r="I73" s="11"/>
      <c r="J73" s="11"/>
      <c r="K73" s="11"/>
      <c r="L73" s="11"/>
      <c r="M73" s="13"/>
      <c r="N73" s="13"/>
      <c r="O73" s="11"/>
      <c r="P73" s="11"/>
      <c r="Q73" s="11"/>
      <c r="R73" s="11"/>
      <c r="S73" s="11"/>
      <c r="T73" s="12"/>
      <c r="U73" s="11"/>
      <c r="V73" s="11"/>
      <c r="W73" s="11"/>
      <c r="X73" s="14"/>
      <c r="Y73" s="11"/>
      <c r="Z73" s="14"/>
      <c r="AA73" s="14"/>
      <c r="AB73" s="14"/>
      <c r="AC73" s="14"/>
      <c r="AD73" s="11"/>
      <c r="AE73" s="11"/>
      <c r="AF73" s="11"/>
      <c r="AG73" s="11"/>
      <c r="AH73" s="11"/>
      <c r="AI73" s="11"/>
      <c r="AJ73" s="11"/>
      <c r="AK73" s="11"/>
      <c r="AL73" s="14"/>
      <c r="AM73" s="14"/>
      <c r="AN73" s="11"/>
      <c r="AO73" s="11"/>
      <c r="AP73" s="11"/>
      <c r="AQ73" s="14"/>
      <c r="AR73" s="14"/>
      <c r="AS73" s="11"/>
      <c r="AT73" s="11"/>
      <c r="AU73" s="11"/>
      <c r="AV73" s="11"/>
      <c r="AW73" s="12"/>
      <c r="AX73" s="22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6"/>
      <c r="BM73" s="17"/>
      <c r="BN73" s="17"/>
      <c r="BO73" s="17"/>
    </row>
    <row r="74" spans="1:67" x14ac:dyDescent="0.25">
      <c r="A74" s="25" t="str">
        <f>"71. "&amp;I74</f>
        <v xml:space="preserve">71. </v>
      </c>
      <c r="B74" s="11"/>
      <c r="C74" s="11"/>
      <c r="D74" s="11"/>
      <c r="E74" s="12"/>
      <c r="F74" s="12"/>
      <c r="G74" s="11"/>
      <c r="H74" s="12"/>
      <c r="I74" s="11"/>
      <c r="J74" s="11"/>
      <c r="K74" s="11"/>
      <c r="L74" s="11"/>
      <c r="M74" s="13"/>
      <c r="N74" s="13"/>
      <c r="O74" s="11"/>
      <c r="P74" s="11"/>
      <c r="Q74" s="11"/>
      <c r="R74" s="11"/>
      <c r="S74" s="11"/>
      <c r="T74" s="12"/>
      <c r="U74" s="11"/>
      <c r="V74" s="11"/>
      <c r="W74" s="11"/>
      <c r="X74" s="14"/>
      <c r="Y74" s="11"/>
      <c r="Z74" s="14"/>
      <c r="AA74" s="14"/>
      <c r="AB74" s="14"/>
      <c r="AC74" s="14"/>
      <c r="AD74" s="11"/>
      <c r="AE74" s="11"/>
      <c r="AF74" s="11"/>
      <c r="AG74" s="11"/>
      <c r="AH74" s="11"/>
      <c r="AI74" s="11"/>
      <c r="AJ74" s="11"/>
      <c r="AK74" s="11"/>
      <c r="AL74" s="14"/>
      <c r="AM74" s="14"/>
      <c r="AN74" s="11"/>
      <c r="AO74" s="11"/>
      <c r="AP74" s="11"/>
      <c r="AQ74" s="14"/>
      <c r="AR74" s="14"/>
      <c r="AS74" s="11"/>
      <c r="AT74" s="11"/>
      <c r="AU74" s="11"/>
      <c r="AV74" s="11"/>
      <c r="AW74" s="12"/>
      <c r="AX74" s="22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6"/>
      <c r="BM74" s="17"/>
      <c r="BN74" s="17"/>
      <c r="BO74" s="17"/>
    </row>
    <row r="75" spans="1:67" x14ac:dyDescent="0.25">
      <c r="A75" s="25" t="str">
        <f>"72. "&amp;I75</f>
        <v xml:space="preserve">72. </v>
      </c>
      <c r="B75" s="11"/>
      <c r="C75" s="11"/>
      <c r="D75" s="11"/>
      <c r="E75" s="12"/>
      <c r="F75" s="12"/>
      <c r="G75" s="11"/>
      <c r="H75" s="12"/>
      <c r="I75" s="11"/>
      <c r="J75" s="11"/>
      <c r="K75" s="11"/>
      <c r="L75" s="11"/>
      <c r="M75" s="13"/>
      <c r="N75" s="13"/>
      <c r="O75" s="11"/>
      <c r="P75" s="11"/>
      <c r="Q75" s="11"/>
      <c r="R75" s="11"/>
      <c r="S75" s="11"/>
      <c r="T75" s="12"/>
      <c r="U75" s="11"/>
      <c r="V75" s="11"/>
      <c r="W75" s="11"/>
      <c r="X75" s="14"/>
      <c r="Y75" s="11"/>
      <c r="Z75" s="14"/>
      <c r="AA75" s="14"/>
      <c r="AB75" s="14"/>
      <c r="AC75" s="14"/>
      <c r="AD75" s="11"/>
      <c r="AE75" s="11"/>
      <c r="AF75" s="11"/>
      <c r="AG75" s="11"/>
      <c r="AH75" s="11"/>
      <c r="AI75" s="11"/>
      <c r="AJ75" s="11"/>
      <c r="AK75" s="11"/>
      <c r="AL75" s="14"/>
      <c r="AM75" s="14"/>
      <c r="AN75" s="11"/>
      <c r="AO75" s="11"/>
      <c r="AP75" s="11"/>
      <c r="AQ75" s="14"/>
      <c r="AR75" s="14"/>
      <c r="AS75" s="11"/>
      <c r="AT75" s="11"/>
      <c r="AU75" s="11"/>
      <c r="AV75" s="11"/>
      <c r="AW75" s="12"/>
      <c r="AX75" s="22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6"/>
      <c r="BM75" s="17"/>
      <c r="BN75" s="17"/>
      <c r="BO75" s="17"/>
    </row>
    <row r="76" spans="1:67" x14ac:dyDescent="0.25">
      <c r="A76" s="25" t="str">
        <f>"73. "&amp;I76</f>
        <v xml:space="preserve">73. </v>
      </c>
      <c r="B76" s="11"/>
      <c r="C76" s="11"/>
      <c r="D76" s="11"/>
      <c r="E76" s="12"/>
      <c r="F76" s="12"/>
      <c r="G76" s="11"/>
      <c r="H76" s="12"/>
      <c r="I76" s="11"/>
      <c r="J76" s="11"/>
      <c r="K76" s="11"/>
      <c r="L76" s="11"/>
      <c r="M76" s="13"/>
      <c r="N76" s="13"/>
      <c r="O76" s="11"/>
      <c r="P76" s="11"/>
      <c r="Q76" s="11"/>
      <c r="R76" s="11"/>
      <c r="S76" s="11"/>
      <c r="T76" s="12"/>
      <c r="U76" s="11"/>
      <c r="V76" s="11"/>
      <c r="W76" s="11"/>
      <c r="X76" s="14"/>
      <c r="Y76" s="11"/>
      <c r="Z76" s="14"/>
      <c r="AA76" s="14"/>
      <c r="AB76" s="14"/>
      <c r="AC76" s="14"/>
      <c r="AD76" s="11"/>
      <c r="AE76" s="11"/>
      <c r="AF76" s="11"/>
      <c r="AG76" s="11"/>
      <c r="AH76" s="11"/>
      <c r="AI76" s="11"/>
      <c r="AJ76" s="11"/>
      <c r="AK76" s="11"/>
      <c r="AL76" s="14"/>
      <c r="AM76" s="14"/>
      <c r="AN76" s="11"/>
      <c r="AO76" s="11"/>
      <c r="AP76" s="11"/>
      <c r="AQ76" s="14"/>
      <c r="AR76" s="14"/>
      <c r="AS76" s="11"/>
      <c r="AT76" s="11"/>
      <c r="AU76" s="11"/>
      <c r="AV76" s="11"/>
      <c r="AW76" s="12"/>
      <c r="AX76" s="22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6"/>
      <c r="BM76" s="17"/>
      <c r="BN76" s="17"/>
      <c r="BO76" s="17"/>
    </row>
    <row r="77" spans="1:67" x14ac:dyDescent="0.25">
      <c r="A77" s="25" t="str">
        <f>"74. "&amp;I77</f>
        <v xml:space="preserve">74. </v>
      </c>
      <c r="B77" s="11"/>
      <c r="C77" s="11"/>
      <c r="D77" s="11"/>
      <c r="E77" s="12"/>
      <c r="F77" s="12"/>
      <c r="G77" s="11"/>
      <c r="H77" s="12"/>
      <c r="I77" s="11"/>
      <c r="J77" s="11"/>
      <c r="K77" s="11"/>
      <c r="L77" s="11"/>
      <c r="M77" s="13"/>
      <c r="N77" s="13"/>
      <c r="O77" s="11"/>
      <c r="P77" s="11"/>
      <c r="Q77" s="11"/>
      <c r="R77" s="11"/>
      <c r="S77" s="11"/>
      <c r="T77" s="12"/>
      <c r="U77" s="11"/>
      <c r="V77" s="11"/>
      <c r="W77" s="11"/>
      <c r="X77" s="14"/>
      <c r="Y77" s="11"/>
      <c r="Z77" s="14"/>
      <c r="AA77" s="14"/>
      <c r="AB77" s="14"/>
      <c r="AC77" s="14"/>
      <c r="AD77" s="11"/>
      <c r="AE77" s="11"/>
      <c r="AF77" s="11"/>
      <c r="AG77" s="11"/>
      <c r="AH77" s="11"/>
      <c r="AI77" s="11"/>
      <c r="AJ77" s="11"/>
      <c r="AK77" s="11"/>
      <c r="AL77" s="14"/>
      <c r="AM77" s="14"/>
      <c r="AN77" s="11"/>
      <c r="AO77" s="11"/>
      <c r="AP77" s="11"/>
      <c r="AQ77" s="14"/>
      <c r="AR77" s="14"/>
      <c r="AS77" s="11"/>
      <c r="AT77" s="11"/>
      <c r="AU77" s="11"/>
      <c r="AV77" s="11"/>
      <c r="AW77" s="12"/>
      <c r="AX77" s="22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6"/>
      <c r="BM77" s="17"/>
      <c r="BN77" s="17"/>
      <c r="BO77" s="17"/>
    </row>
    <row r="78" spans="1:67" x14ac:dyDescent="0.25">
      <c r="A78" s="25" t="str">
        <f>"75. "&amp;I78</f>
        <v xml:space="preserve">75. </v>
      </c>
      <c r="B78" s="11"/>
      <c r="C78" s="11"/>
      <c r="D78" s="11"/>
      <c r="E78" s="12"/>
      <c r="F78" s="12"/>
      <c r="G78" s="11"/>
      <c r="H78" s="12"/>
      <c r="I78" s="11"/>
      <c r="J78" s="11"/>
      <c r="K78" s="11"/>
      <c r="L78" s="11"/>
      <c r="M78" s="13"/>
      <c r="N78" s="13"/>
      <c r="O78" s="11"/>
      <c r="P78" s="11"/>
      <c r="Q78" s="11"/>
      <c r="R78" s="11"/>
      <c r="S78" s="11"/>
      <c r="T78" s="12"/>
      <c r="U78" s="11"/>
      <c r="V78" s="11"/>
      <c r="W78" s="11"/>
      <c r="X78" s="14"/>
      <c r="Y78" s="11"/>
      <c r="Z78" s="14"/>
      <c r="AA78" s="14"/>
      <c r="AB78" s="14"/>
      <c r="AC78" s="14"/>
      <c r="AD78" s="11"/>
      <c r="AE78" s="11"/>
      <c r="AF78" s="11"/>
      <c r="AG78" s="11"/>
      <c r="AH78" s="11"/>
      <c r="AI78" s="11"/>
      <c r="AJ78" s="11"/>
      <c r="AK78" s="11"/>
      <c r="AL78" s="14"/>
      <c r="AM78" s="14"/>
      <c r="AN78" s="11"/>
      <c r="AO78" s="11"/>
      <c r="AP78" s="11"/>
      <c r="AQ78" s="14"/>
      <c r="AR78" s="14"/>
      <c r="AS78" s="11"/>
      <c r="AT78" s="11"/>
      <c r="AU78" s="11"/>
      <c r="AV78" s="11"/>
      <c r="AW78" s="12"/>
      <c r="AX78" s="22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6"/>
      <c r="BM78" s="17"/>
      <c r="BN78" s="17"/>
      <c r="BO78" s="17"/>
    </row>
    <row r="79" spans="1:67" x14ac:dyDescent="0.25">
      <c r="A79" s="25" t="str">
        <f>"76. "&amp;I79</f>
        <v xml:space="preserve">76. </v>
      </c>
      <c r="B79" s="11"/>
      <c r="C79" s="11"/>
      <c r="D79" s="11"/>
      <c r="E79" s="12"/>
      <c r="F79" s="12"/>
      <c r="G79" s="11"/>
      <c r="H79" s="12"/>
      <c r="I79" s="11"/>
      <c r="J79" s="11"/>
      <c r="K79" s="11"/>
      <c r="L79" s="11"/>
      <c r="M79" s="13"/>
      <c r="N79" s="13"/>
      <c r="O79" s="11"/>
      <c r="P79" s="11"/>
      <c r="Q79" s="11"/>
      <c r="R79" s="11"/>
      <c r="S79" s="11"/>
      <c r="T79" s="12"/>
      <c r="U79" s="11"/>
      <c r="V79" s="11"/>
      <c r="W79" s="11"/>
      <c r="X79" s="14"/>
      <c r="Y79" s="11"/>
      <c r="Z79" s="14"/>
      <c r="AA79" s="14"/>
      <c r="AB79" s="14"/>
      <c r="AC79" s="14"/>
      <c r="AD79" s="11"/>
      <c r="AE79" s="11"/>
      <c r="AF79" s="11"/>
      <c r="AG79" s="11"/>
      <c r="AH79" s="11"/>
      <c r="AI79" s="11"/>
      <c r="AJ79" s="11"/>
      <c r="AK79" s="11"/>
      <c r="AL79" s="14"/>
      <c r="AM79" s="14"/>
      <c r="AN79" s="11"/>
      <c r="AO79" s="11"/>
      <c r="AP79" s="11"/>
      <c r="AQ79" s="14"/>
      <c r="AR79" s="14"/>
      <c r="AS79" s="11"/>
      <c r="AT79" s="11"/>
      <c r="AU79" s="11"/>
      <c r="AV79" s="11"/>
      <c r="AW79" s="12"/>
      <c r="AX79" s="22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6"/>
      <c r="BM79" s="17"/>
      <c r="BN79" s="17"/>
      <c r="BO79" s="17"/>
    </row>
    <row r="80" spans="1:67" x14ac:dyDescent="0.25">
      <c r="A80" s="25" t="str">
        <f>"77. "&amp;I80</f>
        <v xml:space="preserve">77. </v>
      </c>
      <c r="B80" s="11"/>
      <c r="C80" s="11"/>
      <c r="D80" s="11"/>
      <c r="E80" s="12"/>
      <c r="F80" s="12"/>
      <c r="G80" s="11"/>
      <c r="H80" s="12"/>
      <c r="I80" s="11"/>
      <c r="J80" s="11"/>
      <c r="K80" s="11"/>
      <c r="L80" s="11"/>
      <c r="M80" s="13"/>
      <c r="N80" s="13"/>
      <c r="O80" s="11"/>
      <c r="P80" s="11"/>
      <c r="Q80" s="11"/>
      <c r="R80" s="11"/>
      <c r="S80" s="11"/>
      <c r="T80" s="12"/>
      <c r="U80" s="11"/>
      <c r="V80" s="11"/>
      <c r="W80" s="11"/>
      <c r="X80" s="14"/>
      <c r="Y80" s="11"/>
      <c r="Z80" s="14"/>
      <c r="AA80" s="14"/>
      <c r="AB80" s="14"/>
      <c r="AC80" s="14"/>
      <c r="AD80" s="11"/>
      <c r="AE80" s="11"/>
      <c r="AF80" s="11"/>
      <c r="AG80" s="11"/>
      <c r="AH80" s="11"/>
      <c r="AI80" s="11"/>
      <c r="AJ80" s="11"/>
      <c r="AK80" s="11"/>
      <c r="AL80" s="14"/>
      <c r="AM80" s="14"/>
      <c r="AN80" s="11"/>
      <c r="AO80" s="11"/>
      <c r="AP80" s="11"/>
      <c r="AQ80" s="14"/>
      <c r="AR80" s="14"/>
      <c r="AS80" s="11"/>
      <c r="AT80" s="11"/>
      <c r="AU80" s="11"/>
      <c r="AV80" s="11"/>
      <c r="AW80" s="12"/>
      <c r="AX80" s="22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6"/>
      <c r="BM80" s="17"/>
      <c r="BN80" s="17"/>
      <c r="BO80" s="17"/>
    </row>
    <row r="81" spans="1:67" x14ac:dyDescent="0.25">
      <c r="A81" s="25" t="str">
        <f>"78. "&amp;I81</f>
        <v xml:space="preserve">78. </v>
      </c>
      <c r="B81" s="11"/>
      <c r="C81" s="11"/>
      <c r="D81" s="11"/>
      <c r="E81" s="12"/>
      <c r="F81" s="12"/>
      <c r="G81" s="11"/>
      <c r="H81" s="12"/>
      <c r="I81" s="11"/>
      <c r="J81" s="11"/>
      <c r="K81" s="11"/>
      <c r="L81" s="11"/>
      <c r="M81" s="13"/>
      <c r="N81" s="13"/>
      <c r="O81" s="11"/>
      <c r="P81" s="11"/>
      <c r="Q81" s="11"/>
      <c r="R81" s="11"/>
      <c r="S81" s="11"/>
      <c r="T81" s="12"/>
      <c r="U81" s="11"/>
      <c r="V81" s="11"/>
      <c r="W81" s="11"/>
      <c r="X81" s="14"/>
      <c r="Y81" s="11"/>
      <c r="Z81" s="14"/>
      <c r="AA81" s="14"/>
      <c r="AB81" s="14"/>
      <c r="AC81" s="14"/>
      <c r="AD81" s="11"/>
      <c r="AE81" s="11"/>
      <c r="AF81" s="11"/>
      <c r="AG81" s="11"/>
      <c r="AH81" s="11"/>
      <c r="AI81" s="11"/>
      <c r="AJ81" s="11"/>
      <c r="AK81" s="11"/>
      <c r="AL81" s="14"/>
      <c r="AM81" s="14"/>
      <c r="AN81" s="11"/>
      <c r="AO81" s="11"/>
      <c r="AP81" s="11"/>
      <c r="AQ81" s="14"/>
      <c r="AR81" s="14"/>
      <c r="AS81" s="11"/>
      <c r="AT81" s="11"/>
      <c r="AU81" s="11"/>
      <c r="AV81" s="11"/>
      <c r="AW81" s="12"/>
      <c r="AX81" s="22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6"/>
      <c r="BM81" s="17"/>
      <c r="BN81" s="17"/>
      <c r="BO81" s="17"/>
    </row>
    <row r="82" spans="1:67" x14ac:dyDescent="0.25">
      <c r="A82" s="25" t="str">
        <f>"79. "&amp;I82</f>
        <v xml:space="preserve">79. </v>
      </c>
      <c r="B82" s="11"/>
      <c r="C82" s="11"/>
      <c r="D82" s="11"/>
      <c r="E82" s="12"/>
      <c r="F82" s="12"/>
      <c r="G82" s="11"/>
      <c r="H82" s="12"/>
      <c r="I82" s="11"/>
      <c r="J82" s="11"/>
      <c r="K82" s="11"/>
      <c r="L82" s="11"/>
      <c r="M82" s="13"/>
      <c r="N82" s="13"/>
      <c r="O82" s="11"/>
      <c r="P82" s="11"/>
      <c r="Q82" s="11"/>
      <c r="R82" s="11"/>
      <c r="S82" s="11"/>
      <c r="T82" s="12"/>
      <c r="U82" s="11"/>
      <c r="V82" s="11"/>
      <c r="W82" s="11"/>
      <c r="X82" s="14"/>
      <c r="Y82" s="11"/>
      <c r="Z82" s="14"/>
      <c r="AA82" s="14"/>
      <c r="AB82" s="14"/>
      <c r="AC82" s="14"/>
      <c r="AD82" s="11"/>
      <c r="AE82" s="11"/>
      <c r="AF82" s="11"/>
      <c r="AG82" s="11"/>
      <c r="AH82" s="11"/>
      <c r="AI82" s="11"/>
      <c r="AJ82" s="11"/>
      <c r="AK82" s="11"/>
      <c r="AL82" s="14"/>
      <c r="AM82" s="14"/>
      <c r="AN82" s="11"/>
      <c r="AO82" s="11"/>
      <c r="AP82" s="11"/>
      <c r="AQ82" s="14"/>
      <c r="AR82" s="14"/>
      <c r="AS82" s="11"/>
      <c r="AT82" s="11"/>
      <c r="AU82" s="11"/>
      <c r="AV82" s="11"/>
      <c r="AW82" s="12"/>
      <c r="AX82" s="22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6"/>
      <c r="BM82" s="17"/>
      <c r="BN82" s="17"/>
      <c r="BO82" s="17"/>
    </row>
    <row r="83" spans="1:67" x14ac:dyDescent="0.25">
      <c r="A83" s="25" t="str">
        <f>"80. "&amp;I83</f>
        <v xml:space="preserve">80. </v>
      </c>
      <c r="B83" s="11"/>
      <c r="C83" s="11"/>
      <c r="D83" s="11"/>
      <c r="E83" s="12"/>
      <c r="F83" s="12"/>
      <c r="G83" s="11"/>
      <c r="H83" s="12"/>
      <c r="I83" s="11"/>
      <c r="J83" s="11"/>
      <c r="K83" s="11"/>
      <c r="L83" s="11"/>
      <c r="M83" s="13"/>
      <c r="N83" s="13"/>
      <c r="O83" s="11"/>
      <c r="P83" s="11"/>
      <c r="Q83" s="11"/>
      <c r="R83" s="11"/>
      <c r="S83" s="11"/>
      <c r="T83" s="12"/>
      <c r="U83" s="11"/>
      <c r="V83" s="11"/>
      <c r="W83" s="11"/>
      <c r="X83" s="14"/>
      <c r="Y83" s="11"/>
      <c r="Z83" s="14"/>
      <c r="AA83" s="14"/>
      <c r="AB83" s="14"/>
      <c r="AC83" s="14"/>
      <c r="AD83" s="11"/>
      <c r="AE83" s="11"/>
      <c r="AF83" s="11"/>
      <c r="AG83" s="11"/>
      <c r="AH83" s="11"/>
      <c r="AI83" s="11"/>
      <c r="AJ83" s="11"/>
      <c r="AK83" s="11"/>
      <c r="AL83" s="14"/>
      <c r="AM83" s="14"/>
      <c r="AN83" s="11"/>
      <c r="AO83" s="11"/>
      <c r="AP83" s="11"/>
      <c r="AQ83" s="14"/>
      <c r="AR83" s="14"/>
      <c r="AS83" s="11"/>
      <c r="AT83" s="11"/>
      <c r="AU83" s="11"/>
      <c r="AV83" s="11"/>
      <c r="AW83" s="12"/>
      <c r="AX83" s="22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6"/>
      <c r="BM83" s="17"/>
      <c r="BN83" s="17"/>
      <c r="BO83" s="17"/>
    </row>
    <row r="84" spans="1:67" x14ac:dyDescent="0.25">
      <c r="A84" s="25" t="str">
        <f>"81. "&amp;I84</f>
        <v xml:space="preserve">81. </v>
      </c>
      <c r="B84" s="11"/>
      <c r="C84" s="11"/>
      <c r="D84" s="11"/>
      <c r="E84" s="12"/>
      <c r="F84" s="12"/>
      <c r="G84" s="11"/>
      <c r="H84" s="12"/>
      <c r="I84" s="11"/>
      <c r="J84" s="11"/>
      <c r="K84" s="11"/>
      <c r="L84" s="11"/>
      <c r="M84" s="13"/>
      <c r="N84" s="13"/>
      <c r="O84" s="11"/>
      <c r="P84" s="11"/>
      <c r="Q84" s="11"/>
      <c r="R84" s="11"/>
      <c r="S84" s="11"/>
      <c r="T84" s="12"/>
      <c r="U84" s="11"/>
      <c r="V84" s="11"/>
      <c r="W84" s="11"/>
      <c r="X84" s="14"/>
      <c r="Y84" s="11"/>
      <c r="Z84" s="14"/>
      <c r="AA84" s="14"/>
      <c r="AB84" s="14"/>
      <c r="AC84" s="14"/>
      <c r="AD84" s="11"/>
      <c r="AE84" s="11"/>
      <c r="AF84" s="11"/>
      <c r="AG84" s="11"/>
      <c r="AH84" s="11"/>
      <c r="AI84" s="11"/>
      <c r="AJ84" s="11"/>
      <c r="AK84" s="11"/>
      <c r="AL84" s="14"/>
      <c r="AM84" s="14"/>
      <c r="AN84" s="11"/>
      <c r="AO84" s="11"/>
      <c r="AP84" s="11"/>
      <c r="AQ84" s="14"/>
      <c r="AR84" s="14"/>
      <c r="AS84" s="11"/>
      <c r="AT84" s="11"/>
      <c r="AU84" s="11"/>
      <c r="AV84" s="11"/>
      <c r="AW84" s="12"/>
      <c r="AX84" s="22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6"/>
      <c r="BM84" s="17"/>
      <c r="BN84" s="17"/>
      <c r="BO84" s="17"/>
    </row>
    <row r="85" spans="1:67" x14ac:dyDescent="0.25">
      <c r="A85" s="25" t="str">
        <f>"82. "&amp;I85</f>
        <v xml:space="preserve">82. </v>
      </c>
      <c r="B85" s="11"/>
      <c r="C85" s="11"/>
      <c r="D85" s="11"/>
      <c r="E85" s="12"/>
      <c r="F85" s="12"/>
      <c r="G85" s="11"/>
      <c r="H85" s="12"/>
      <c r="I85" s="11"/>
      <c r="J85" s="11"/>
      <c r="K85" s="11"/>
      <c r="L85" s="11"/>
      <c r="M85" s="13"/>
      <c r="N85" s="13"/>
      <c r="O85" s="11"/>
      <c r="P85" s="11"/>
      <c r="Q85" s="11"/>
      <c r="R85" s="11"/>
      <c r="S85" s="11"/>
      <c r="T85" s="12"/>
      <c r="U85" s="11"/>
      <c r="V85" s="11"/>
      <c r="W85" s="11"/>
      <c r="X85" s="14"/>
      <c r="Y85" s="11"/>
      <c r="Z85" s="14"/>
      <c r="AA85" s="14"/>
      <c r="AB85" s="14"/>
      <c r="AC85" s="14"/>
      <c r="AD85" s="11"/>
      <c r="AE85" s="11"/>
      <c r="AF85" s="11"/>
      <c r="AG85" s="11"/>
      <c r="AH85" s="11"/>
      <c r="AI85" s="11"/>
      <c r="AJ85" s="11"/>
      <c r="AK85" s="11"/>
      <c r="AL85" s="14"/>
      <c r="AM85" s="14"/>
      <c r="AN85" s="11"/>
      <c r="AO85" s="11"/>
      <c r="AP85" s="11"/>
      <c r="AQ85" s="14"/>
      <c r="AR85" s="14"/>
      <c r="AS85" s="11"/>
      <c r="AT85" s="11"/>
      <c r="AU85" s="11"/>
      <c r="AV85" s="11"/>
      <c r="AW85" s="12"/>
      <c r="AX85" s="22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6"/>
      <c r="BM85" s="17"/>
      <c r="BN85" s="17"/>
      <c r="BO85" s="17"/>
    </row>
    <row r="86" spans="1:67" x14ac:dyDescent="0.25">
      <c r="A86" s="25" t="str">
        <f>"83. "&amp;I86</f>
        <v xml:space="preserve">83. </v>
      </c>
      <c r="B86" s="11"/>
      <c r="C86" s="11"/>
      <c r="D86" s="11"/>
      <c r="E86" s="12"/>
      <c r="F86" s="12"/>
      <c r="G86" s="11"/>
      <c r="H86" s="12"/>
      <c r="I86" s="11"/>
      <c r="J86" s="11"/>
      <c r="K86" s="11"/>
      <c r="L86" s="11"/>
      <c r="M86" s="13"/>
      <c r="N86" s="13"/>
      <c r="O86" s="11"/>
      <c r="P86" s="11"/>
      <c r="Q86" s="11"/>
      <c r="R86" s="11"/>
      <c r="S86" s="11"/>
      <c r="T86" s="12"/>
      <c r="U86" s="11"/>
      <c r="V86" s="11"/>
      <c r="W86" s="11"/>
      <c r="X86" s="14"/>
      <c r="Y86" s="11"/>
      <c r="Z86" s="14"/>
      <c r="AA86" s="14"/>
      <c r="AB86" s="14"/>
      <c r="AC86" s="14"/>
      <c r="AD86" s="11"/>
      <c r="AE86" s="11"/>
      <c r="AF86" s="11"/>
      <c r="AG86" s="11"/>
      <c r="AH86" s="11"/>
      <c r="AI86" s="11"/>
      <c r="AJ86" s="11"/>
      <c r="AK86" s="11"/>
      <c r="AL86" s="14"/>
      <c r="AM86" s="14"/>
      <c r="AN86" s="11"/>
      <c r="AO86" s="11"/>
      <c r="AP86" s="11"/>
      <c r="AQ86" s="14"/>
      <c r="AR86" s="14"/>
      <c r="AS86" s="11"/>
      <c r="AT86" s="11"/>
      <c r="AU86" s="11"/>
      <c r="AV86" s="11"/>
      <c r="AW86" s="12"/>
      <c r="AX86" s="22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6"/>
      <c r="BM86" s="17"/>
      <c r="BN86" s="17"/>
      <c r="BO86" s="17"/>
    </row>
    <row r="87" spans="1:67" x14ac:dyDescent="0.25">
      <c r="A87" s="25" t="str">
        <f>"84. "&amp;I87</f>
        <v xml:space="preserve">84. </v>
      </c>
      <c r="B87" s="11"/>
      <c r="C87" s="11"/>
      <c r="D87" s="11"/>
      <c r="E87" s="12"/>
      <c r="F87" s="12"/>
      <c r="G87" s="11"/>
      <c r="H87" s="12"/>
      <c r="I87" s="11"/>
      <c r="J87" s="11"/>
      <c r="K87" s="11"/>
      <c r="L87" s="11"/>
      <c r="M87" s="13"/>
      <c r="N87" s="13"/>
      <c r="O87" s="11"/>
      <c r="P87" s="11"/>
      <c r="Q87" s="11"/>
      <c r="R87" s="11"/>
      <c r="S87" s="11"/>
      <c r="T87" s="12"/>
      <c r="U87" s="11"/>
      <c r="V87" s="11"/>
      <c r="W87" s="11"/>
      <c r="X87" s="14"/>
      <c r="Y87" s="11"/>
      <c r="Z87" s="14"/>
      <c r="AA87" s="14"/>
      <c r="AB87" s="14"/>
      <c r="AC87" s="14"/>
      <c r="AD87" s="11"/>
      <c r="AE87" s="11"/>
      <c r="AF87" s="11"/>
      <c r="AG87" s="11"/>
      <c r="AH87" s="11"/>
      <c r="AI87" s="11"/>
      <c r="AJ87" s="11"/>
      <c r="AK87" s="11"/>
      <c r="AL87" s="14"/>
      <c r="AM87" s="14"/>
      <c r="AN87" s="11"/>
      <c r="AO87" s="11"/>
      <c r="AP87" s="11"/>
      <c r="AQ87" s="14"/>
      <c r="AR87" s="14"/>
      <c r="AS87" s="11"/>
      <c r="AT87" s="11"/>
      <c r="AU87" s="11"/>
      <c r="AV87" s="11"/>
      <c r="AW87" s="12"/>
      <c r="AX87" s="22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6"/>
      <c r="BM87" s="17"/>
      <c r="BN87" s="17"/>
      <c r="BO87" s="17"/>
    </row>
    <row r="88" spans="1:67" x14ac:dyDescent="0.25">
      <c r="A88" s="25" t="str">
        <f>"85. "&amp;I88</f>
        <v xml:space="preserve">85. </v>
      </c>
      <c r="B88" s="11"/>
      <c r="C88" s="11"/>
      <c r="D88" s="11"/>
      <c r="E88" s="12"/>
      <c r="F88" s="12"/>
      <c r="G88" s="11"/>
      <c r="H88" s="12"/>
      <c r="I88" s="11"/>
      <c r="J88" s="11"/>
      <c r="K88" s="11"/>
      <c r="L88" s="11"/>
      <c r="M88" s="13"/>
      <c r="N88" s="13"/>
      <c r="O88" s="11"/>
      <c r="P88" s="11"/>
      <c r="Q88" s="11"/>
      <c r="R88" s="11"/>
      <c r="S88" s="11"/>
      <c r="T88" s="12"/>
      <c r="U88" s="11"/>
      <c r="V88" s="11"/>
      <c r="W88" s="11"/>
      <c r="X88" s="14"/>
      <c r="Y88" s="11"/>
      <c r="Z88" s="14"/>
      <c r="AA88" s="14"/>
      <c r="AB88" s="14"/>
      <c r="AC88" s="14"/>
      <c r="AD88" s="11"/>
      <c r="AE88" s="11"/>
      <c r="AF88" s="11"/>
      <c r="AG88" s="11"/>
      <c r="AH88" s="11"/>
      <c r="AI88" s="11"/>
      <c r="AJ88" s="11"/>
      <c r="AK88" s="11"/>
      <c r="AL88" s="14"/>
      <c r="AM88" s="14"/>
      <c r="AN88" s="11"/>
      <c r="AO88" s="11"/>
      <c r="AP88" s="11"/>
      <c r="AQ88" s="14"/>
      <c r="AR88" s="14"/>
      <c r="AS88" s="11"/>
      <c r="AT88" s="11"/>
      <c r="AU88" s="11"/>
      <c r="AV88" s="11"/>
      <c r="AW88" s="12"/>
      <c r="AX88" s="22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6"/>
      <c r="BM88" s="17"/>
      <c r="BN88" s="17"/>
      <c r="BO88" s="17"/>
    </row>
    <row r="89" spans="1:67" x14ac:dyDescent="0.25">
      <c r="A89" s="25" t="str">
        <f>"86. "&amp;I89</f>
        <v xml:space="preserve">86. </v>
      </c>
      <c r="B89" s="11"/>
      <c r="C89" s="11"/>
      <c r="D89" s="11"/>
      <c r="E89" s="12"/>
      <c r="F89" s="12"/>
      <c r="G89" s="11"/>
      <c r="H89" s="12"/>
      <c r="I89" s="11"/>
      <c r="J89" s="11"/>
      <c r="K89" s="11"/>
      <c r="L89" s="11"/>
      <c r="M89" s="13"/>
      <c r="N89" s="13"/>
      <c r="O89" s="11"/>
      <c r="P89" s="11"/>
      <c r="Q89" s="11"/>
      <c r="R89" s="11"/>
      <c r="S89" s="11"/>
      <c r="T89" s="12"/>
      <c r="U89" s="11"/>
      <c r="V89" s="11"/>
      <c r="W89" s="11"/>
      <c r="X89" s="14"/>
      <c r="Y89" s="11"/>
      <c r="Z89" s="14"/>
      <c r="AA89" s="14"/>
      <c r="AB89" s="14"/>
      <c r="AC89" s="14"/>
      <c r="AD89" s="11"/>
      <c r="AE89" s="11"/>
      <c r="AF89" s="11"/>
      <c r="AG89" s="11"/>
      <c r="AH89" s="11"/>
      <c r="AI89" s="11"/>
      <c r="AJ89" s="11"/>
      <c r="AK89" s="11"/>
      <c r="AL89" s="14"/>
      <c r="AM89" s="14"/>
      <c r="AN89" s="11"/>
      <c r="AO89" s="11"/>
      <c r="AP89" s="11"/>
      <c r="AQ89" s="14"/>
      <c r="AR89" s="14"/>
      <c r="AS89" s="11"/>
      <c r="AT89" s="11"/>
      <c r="AU89" s="11"/>
      <c r="AV89" s="11"/>
      <c r="AW89" s="12"/>
      <c r="AX89" s="22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6"/>
      <c r="BM89" s="17"/>
      <c r="BN89" s="17"/>
      <c r="BO89" s="17"/>
    </row>
    <row r="90" spans="1:67" x14ac:dyDescent="0.25">
      <c r="A90" s="25" t="str">
        <f>"87. "&amp;I90</f>
        <v xml:space="preserve">87. </v>
      </c>
      <c r="B90" s="11"/>
      <c r="C90" s="11"/>
      <c r="D90" s="11"/>
      <c r="E90" s="12"/>
      <c r="F90" s="12"/>
      <c r="G90" s="11"/>
      <c r="H90" s="12"/>
      <c r="I90" s="11"/>
      <c r="J90" s="11"/>
      <c r="K90" s="11"/>
      <c r="L90" s="11"/>
      <c r="M90" s="13"/>
      <c r="N90" s="13"/>
      <c r="O90" s="11"/>
      <c r="P90" s="11"/>
      <c r="Q90" s="11"/>
      <c r="R90" s="11"/>
      <c r="S90" s="11"/>
      <c r="T90" s="12"/>
      <c r="U90" s="11"/>
      <c r="V90" s="11"/>
      <c r="W90" s="11"/>
      <c r="X90" s="14"/>
      <c r="Y90" s="11"/>
      <c r="Z90" s="14"/>
      <c r="AA90" s="14"/>
      <c r="AB90" s="14"/>
      <c r="AC90" s="14"/>
      <c r="AD90" s="11"/>
      <c r="AE90" s="11"/>
      <c r="AF90" s="11"/>
      <c r="AG90" s="11"/>
      <c r="AH90" s="11"/>
      <c r="AI90" s="11"/>
      <c r="AJ90" s="11"/>
      <c r="AK90" s="11"/>
      <c r="AL90" s="14"/>
      <c r="AM90" s="14"/>
      <c r="AN90" s="11"/>
      <c r="AO90" s="11"/>
      <c r="AP90" s="11"/>
      <c r="AQ90" s="14"/>
      <c r="AR90" s="14"/>
      <c r="AS90" s="11"/>
      <c r="AT90" s="11"/>
      <c r="AU90" s="11"/>
      <c r="AV90" s="11"/>
      <c r="AW90" s="12"/>
      <c r="AX90" s="22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6"/>
      <c r="BM90" s="17"/>
      <c r="BN90" s="17"/>
      <c r="BO90" s="17"/>
    </row>
    <row r="91" spans="1:67" x14ac:dyDescent="0.25">
      <c r="A91" s="25" t="str">
        <f>"88. "&amp;I91</f>
        <v xml:space="preserve">88. </v>
      </c>
      <c r="B91" s="11"/>
      <c r="C91" s="11"/>
      <c r="D91" s="11"/>
      <c r="E91" s="12"/>
      <c r="F91" s="12"/>
      <c r="G91" s="11"/>
      <c r="H91" s="12"/>
      <c r="I91" s="11"/>
      <c r="J91" s="11"/>
      <c r="K91" s="11"/>
      <c r="L91" s="11"/>
      <c r="M91" s="13"/>
      <c r="N91" s="13"/>
      <c r="O91" s="11"/>
      <c r="P91" s="11"/>
      <c r="Q91" s="11"/>
      <c r="R91" s="11"/>
      <c r="S91" s="11"/>
      <c r="T91" s="12"/>
      <c r="U91" s="11"/>
      <c r="V91" s="11"/>
      <c r="W91" s="11"/>
      <c r="X91" s="14"/>
      <c r="Y91" s="11"/>
      <c r="Z91" s="14"/>
      <c r="AA91" s="14"/>
      <c r="AB91" s="14"/>
      <c r="AC91" s="14"/>
      <c r="AD91" s="11"/>
      <c r="AE91" s="11"/>
      <c r="AF91" s="11"/>
      <c r="AG91" s="11"/>
      <c r="AH91" s="11"/>
      <c r="AI91" s="11"/>
      <c r="AJ91" s="11"/>
      <c r="AK91" s="11"/>
      <c r="AL91" s="14"/>
      <c r="AM91" s="14"/>
      <c r="AN91" s="11"/>
      <c r="AO91" s="11"/>
      <c r="AP91" s="11"/>
      <c r="AQ91" s="14"/>
      <c r="AR91" s="14"/>
      <c r="AS91" s="11"/>
      <c r="AT91" s="11"/>
      <c r="AU91" s="11"/>
      <c r="AV91" s="11"/>
      <c r="AW91" s="12"/>
      <c r="AX91" s="22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6"/>
      <c r="BM91" s="17"/>
      <c r="BN91" s="17"/>
      <c r="BO91" s="17"/>
    </row>
    <row r="92" spans="1:67" x14ac:dyDescent="0.25">
      <c r="A92" s="25" t="str">
        <f>"89. "&amp;I92</f>
        <v xml:space="preserve">89. </v>
      </c>
      <c r="B92" s="11"/>
      <c r="C92" s="11"/>
      <c r="D92" s="11"/>
      <c r="E92" s="12"/>
      <c r="F92" s="12"/>
      <c r="G92" s="11"/>
      <c r="H92" s="12"/>
      <c r="I92" s="11"/>
      <c r="J92" s="11"/>
      <c r="K92" s="11"/>
      <c r="L92" s="11"/>
      <c r="M92" s="13"/>
      <c r="N92" s="13"/>
      <c r="O92" s="11"/>
      <c r="P92" s="11"/>
      <c r="Q92" s="11"/>
      <c r="R92" s="11"/>
      <c r="S92" s="11"/>
      <c r="T92" s="12"/>
      <c r="U92" s="11"/>
      <c r="V92" s="11"/>
      <c r="W92" s="11"/>
      <c r="X92" s="14"/>
      <c r="Y92" s="11"/>
      <c r="Z92" s="14"/>
      <c r="AA92" s="14"/>
      <c r="AB92" s="14"/>
      <c r="AC92" s="14"/>
      <c r="AD92" s="11"/>
      <c r="AE92" s="11"/>
      <c r="AF92" s="11"/>
      <c r="AG92" s="11"/>
      <c r="AH92" s="11"/>
      <c r="AI92" s="11"/>
      <c r="AJ92" s="11"/>
      <c r="AK92" s="11"/>
      <c r="AL92" s="14"/>
      <c r="AM92" s="14"/>
      <c r="AN92" s="11"/>
      <c r="AO92" s="11"/>
      <c r="AP92" s="11"/>
      <c r="AQ92" s="14"/>
      <c r="AR92" s="14"/>
      <c r="AS92" s="11"/>
      <c r="AT92" s="11"/>
      <c r="AU92" s="11"/>
      <c r="AV92" s="11"/>
      <c r="AW92" s="12"/>
      <c r="AX92" s="22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6"/>
      <c r="BM92" s="17"/>
      <c r="BN92" s="17"/>
      <c r="BO92" s="17"/>
    </row>
    <row r="93" spans="1:67" x14ac:dyDescent="0.25">
      <c r="A93" s="25" t="str">
        <f>"90. "&amp;I93</f>
        <v xml:space="preserve">90. </v>
      </c>
      <c r="B93" s="11"/>
      <c r="C93" s="11"/>
      <c r="D93" s="11"/>
      <c r="E93" s="12"/>
      <c r="F93" s="12"/>
      <c r="G93" s="11"/>
      <c r="H93" s="12"/>
      <c r="I93" s="11"/>
      <c r="J93" s="11"/>
      <c r="K93" s="11"/>
      <c r="L93" s="11"/>
      <c r="M93" s="13"/>
      <c r="N93" s="13"/>
      <c r="O93" s="11"/>
      <c r="P93" s="11"/>
      <c r="Q93" s="11"/>
      <c r="R93" s="11"/>
      <c r="S93" s="11"/>
      <c r="T93" s="12"/>
      <c r="U93" s="11"/>
      <c r="V93" s="11"/>
      <c r="W93" s="11"/>
      <c r="X93" s="14"/>
      <c r="Y93" s="11"/>
      <c r="Z93" s="14"/>
      <c r="AA93" s="14"/>
      <c r="AB93" s="14"/>
      <c r="AC93" s="14"/>
      <c r="AD93" s="11"/>
      <c r="AE93" s="11"/>
      <c r="AF93" s="11"/>
      <c r="AG93" s="11"/>
      <c r="AH93" s="11"/>
      <c r="AI93" s="11"/>
      <c r="AJ93" s="11"/>
      <c r="AK93" s="11"/>
      <c r="AL93" s="14"/>
      <c r="AM93" s="14"/>
      <c r="AN93" s="11"/>
      <c r="AO93" s="11"/>
      <c r="AP93" s="11"/>
      <c r="AQ93" s="14"/>
      <c r="AR93" s="14"/>
      <c r="AS93" s="11"/>
      <c r="AT93" s="11"/>
      <c r="AU93" s="11"/>
      <c r="AV93" s="11"/>
      <c r="AW93" s="12"/>
      <c r="AX93" s="22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6"/>
      <c r="BM93" s="17"/>
      <c r="BN93" s="17"/>
      <c r="BO93" s="17"/>
    </row>
    <row r="94" spans="1:67" x14ac:dyDescent="0.25">
      <c r="A94" s="25" t="str">
        <f>"91. "&amp;I94</f>
        <v xml:space="preserve">91. </v>
      </c>
      <c r="B94" s="11"/>
      <c r="C94" s="11"/>
      <c r="D94" s="11"/>
      <c r="E94" s="12"/>
      <c r="F94" s="12"/>
      <c r="G94" s="11"/>
      <c r="H94" s="12"/>
      <c r="I94" s="11"/>
      <c r="J94" s="11"/>
      <c r="K94" s="11"/>
      <c r="L94" s="11"/>
      <c r="M94" s="13"/>
      <c r="N94" s="13"/>
      <c r="O94" s="11"/>
      <c r="P94" s="11"/>
      <c r="Q94" s="11"/>
      <c r="R94" s="11"/>
      <c r="S94" s="11"/>
      <c r="T94" s="12"/>
      <c r="U94" s="11"/>
      <c r="V94" s="11"/>
      <c r="W94" s="11"/>
      <c r="X94" s="14"/>
      <c r="Y94" s="11"/>
      <c r="Z94" s="14"/>
      <c r="AA94" s="14"/>
      <c r="AB94" s="14"/>
      <c r="AC94" s="14"/>
      <c r="AD94" s="11"/>
      <c r="AE94" s="11"/>
      <c r="AF94" s="11"/>
      <c r="AG94" s="11"/>
      <c r="AH94" s="11"/>
      <c r="AI94" s="11"/>
      <c r="AJ94" s="11"/>
      <c r="AK94" s="11"/>
      <c r="AL94" s="14"/>
      <c r="AM94" s="14"/>
      <c r="AN94" s="11"/>
      <c r="AO94" s="11"/>
      <c r="AP94" s="11"/>
      <c r="AQ94" s="14"/>
      <c r="AR94" s="14"/>
      <c r="AS94" s="11"/>
      <c r="AT94" s="11"/>
      <c r="AU94" s="11"/>
      <c r="AV94" s="11"/>
      <c r="AW94" s="12"/>
      <c r="AX94" s="22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6"/>
      <c r="BM94" s="17"/>
      <c r="BN94" s="17"/>
      <c r="BO94" s="17"/>
    </row>
    <row r="95" spans="1:67" x14ac:dyDescent="0.25">
      <c r="A95" s="25" t="str">
        <f>"92. "&amp;I95</f>
        <v xml:space="preserve">92. </v>
      </c>
      <c r="B95" s="11"/>
      <c r="C95" s="11"/>
      <c r="D95" s="11"/>
      <c r="E95" s="12"/>
      <c r="F95" s="12"/>
      <c r="G95" s="11"/>
      <c r="H95" s="12"/>
      <c r="I95" s="11"/>
      <c r="J95" s="11"/>
      <c r="K95" s="11"/>
      <c r="L95" s="11"/>
      <c r="M95" s="13"/>
      <c r="N95" s="13"/>
      <c r="O95" s="11"/>
      <c r="P95" s="11"/>
      <c r="Q95" s="11"/>
      <c r="R95" s="11"/>
      <c r="S95" s="11"/>
      <c r="T95" s="12"/>
      <c r="U95" s="11"/>
      <c r="V95" s="11"/>
      <c r="W95" s="11"/>
      <c r="X95" s="14"/>
      <c r="Y95" s="11"/>
      <c r="Z95" s="14"/>
      <c r="AA95" s="14"/>
      <c r="AB95" s="14"/>
      <c r="AC95" s="14"/>
      <c r="AD95" s="11"/>
      <c r="AE95" s="11"/>
      <c r="AF95" s="11"/>
      <c r="AG95" s="11"/>
      <c r="AH95" s="11"/>
      <c r="AI95" s="11"/>
      <c r="AJ95" s="11"/>
      <c r="AK95" s="11"/>
      <c r="AL95" s="14"/>
      <c r="AM95" s="14"/>
      <c r="AN95" s="11"/>
      <c r="AO95" s="11"/>
      <c r="AP95" s="11"/>
      <c r="AQ95" s="14"/>
      <c r="AR95" s="14"/>
      <c r="AS95" s="11"/>
      <c r="AT95" s="11"/>
      <c r="AU95" s="11"/>
      <c r="AV95" s="11"/>
      <c r="AW95" s="12"/>
      <c r="AX95" s="22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6"/>
      <c r="BM95" s="17"/>
      <c r="BN95" s="17"/>
      <c r="BO95" s="17"/>
    </row>
    <row r="96" spans="1:67" x14ac:dyDescent="0.25">
      <c r="A96" s="25" t="str">
        <f>"93. "&amp;I96</f>
        <v xml:space="preserve">93. </v>
      </c>
      <c r="B96" s="11"/>
      <c r="C96" s="11"/>
      <c r="D96" s="11"/>
      <c r="E96" s="12"/>
      <c r="F96" s="12"/>
      <c r="G96" s="11"/>
      <c r="H96" s="12"/>
      <c r="I96" s="11"/>
      <c r="J96" s="11"/>
      <c r="K96" s="11"/>
      <c r="L96" s="11"/>
      <c r="M96" s="13"/>
      <c r="N96" s="13"/>
      <c r="O96" s="11"/>
      <c r="P96" s="11"/>
      <c r="Q96" s="11"/>
      <c r="R96" s="11"/>
      <c r="S96" s="11"/>
      <c r="T96" s="12"/>
      <c r="U96" s="11"/>
      <c r="V96" s="11"/>
      <c r="W96" s="11"/>
      <c r="X96" s="14"/>
      <c r="Y96" s="11"/>
      <c r="Z96" s="14"/>
      <c r="AA96" s="14"/>
      <c r="AB96" s="14"/>
      <c r="AC96" s="14"/>
      <c r="AD96" s="11"/>
      <c r="AE96" s="11"/>
      <c r="AF96" s="11"/>
      <c r="AG96" s="11"/>
      <c r="AH96" s="11"/>
      <c r="AI96" s="11"/>
      <c r="AJ96" s="11"/>
      <c r="AK96" s="11"/>
      <c r="AL96" s="14"/>
      <c r="AM96" s="14"/>
      <c r="AN96" s="11"/>
      <c r="AO96" s="11"/>
      <c r="AP96" s="11"/>
      <c r="AQ96" s="14"/>
      <c r="AR96" s="14"/>
      <c r="AS96" s="11"/>
      <c r="AT96" s="11"/>
      <c r="AU96" s="11"/>
      <c r="AV96" s="11"/>
      <c r="AW96" s="12"/>
      <c r="AX96" s="22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6"/>
      <c r="BM96" s="17"/>
      <c r="BN96" s="17"/>
      <c r="BO96" s="17"/>
    </row>
    <row r="97" spans="1:67" x14ac:dyDescent="0.25">
      <c r="A97" s="25" t="str">
        <f>"94. "&amp;I97</f>
        <v xml:space="preserve">94. </v>
      </c>
      <c r="B97" s="11"/>
      <c r="C97" s="11"/>
      <c r="D97" s="11"/>
      <c r="E97" s="12"/>
      <c r="F97" s="12"/>
      <c r="G97" s="11"/>
      <c r="H97" s="12"/>
      <c r="I97" s="11"/>
      <c r="J97" s="11"/>
      <c r="K97" s="11"/>
      <c r="L97" s="11"/>
      <c r="M97" s="13"/>
      <c r="N97" s="13"/>
      <c r="O97" s="11"/>
      <c r="P97" s="11"/>
      <c r="Q97" s="11"/>
      <c r="R97" s="11"/>
      <c r="S97" s="11"/>
      <c r="T97" s="12"/>
      <c r="U97" s="11"/>
      <c r="V97" s="11"/>
      <c r="W97" s="11"/>
      <c r="X97" s="14"/>
      <c r="Y97" s="11"/>
      <c r="Z97" s="14"/>
      <c r="AA97" s="14"/>
      <c r="AB97" s="14"/>
      <c r="AC97" s="14"/>
      <c r="AD97" s="11"/>
      <c r="AE97" s="11"/>
      <c r="AF97" s="11"/>
      <c r="AG97" s="11"/>
      <c r="AH97" s="11"/>
      <c r="AI97" s="11"/>
      <c r="AJ97" s="11"/>
      <c r="AK97" s="11"/>
      <c r="AL97" s="14"/>
      <c r="AM97" s="14"/>
      <c r="AN97" s="11"/>
      <c r="AO97" s="11"/>
      <c r="AP97" s="11"/>
      <c r="AQ97" s="14"/>
      <c r="AR97" s="14"/>
      <c r="AS97" s="11"/>
      <c r="AT97" s="11"/>
      <c r="AU97" s="11"/>
      <c r="AV97" s="11"/>
      <c r="AW97" s="12"/>
      <c r="AX97" s="22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6"/>
      <c r="BM97" s="17"/>
      <c r="BN97" s="17"/>
      <c r="BO97" s="17"/>
    </row>
    <row r="98" spans="1:67" x14ac:dyDescent="0.25">
      <c r="A98" s="25" t="str">
        <f>"95. "&amp;I98</f>
        <v xml:space="preserve">95. </v>
      </c>
      <c r="B98" s="11"/>
      <c r="C98" s="11"/>
      <c r="D98" s="11"/>
      <c r="E98" s="12"/>
      <c r="F98" s="12"/>
      <c r="G98" s="11"/>
      <c r="H98" s="12"/>
      <c r="I98" s="11"/>
      <c r="J98" s="11"/>
      <c r="K98" s="11"/>
      <c r="L98" s="11"/>
      <c r="M98" s="13"/>
      <c r="N98" s="13"/>
      <c r="O98" s="11"/>
      <c r="P98" s="11"/>
      <c r="Q98" s="11"/>
      <c r="R98" s="11"/>
      <c r="S98" s="11"/>
      <c r="T98" s="12"/>
      <c r="U98" s="11"/>
      <c r="V98" s="11"/>
      <c r="W98" s="11"/>
      <c r="X98" s="14"/>
      <c r="Y98" s="11"/>
      <c r="Z98" s="14"/>
      <c r="AA98" s="14"/>
      <c r="AB98" s="14"/>
      <c r="AC98" s="14"/>
      <c r="AD98" s="11"/>
      <c r="AE98" s="11"/>
      <c r="AF98" s="11"/>
      <c r="AG98" s="11"/>
      <c r="AH98" s="11"/>
      <c r="AI98" s="11"/>
      <c r="AJ98" s="11"/>
      <c r="AK98" s="11"/>
      <c r="AL98" s="14"/>
      <c r="AM98" s="14"/>
      <c r="AN98" s="11"/>
      <c r="AO98" s="11"/>
      <c r="AP98" s="11"/>
      <c r="AQ98" s="14"/>
      <c r="AR98" s="14"/>
      <c r="AS98" s="11"/>
      <c r="AT98" s="11"/>
      <c r="AU98" s="11"/>
      <c r="AV98" s="11"/>
      <c r="AW98" s="12"/>
      <c r="AX98" s="22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6"/>
      <c r="BM98" s="17"/>
      <c r="BN98" s="17"/>
      <c r="BO98" s="17"/>
    </row>
    <row r="99" spans="1:67" x14ac:dyDescent="0.25">
      <c r="A99" s="25" t="str">
        <f>"96. "&amp;I99</f>
        <v xml:space="preserve">96. </v>
      </c>
      <c r="B99" s="11"/>
      <c r="C99" s="11"/>
      <c r="D99" s="11"/>
      <c r="E99" s="12"/>
      <c r="F99" s="12"/>
      <c r="G99" s="11"/>
      <c r="H99" s="12"/>
      <c r="I99" s="11"/>
      <c r="J99" s="11"/>
      <c r="K99" s="11"/>
      <c r="L99" s="11"/>
      <c r="M99" s="13"/>
      <c r="N99" s="13"/>
      <c r="O99" s="11"/>
      <c r="P99" s="11"/>
      <c r="Q99" s="11"/>
      <c r="R99" s="11"/>
      <c r="S99" s="11"/>
      <c r="T99" s="12"/>
      <c r="U99" s="11"/>
      <c r="V99" s="11"/>
      <c r="W99" s="11"/>
      <c r="X99" s="14"/>
      <c r="Y99" s="11"/>
      <c r="Z99" s="14"/>
      <c r="AA99" s="14"/>
      <c r="AB99" s="14"/>
      <c r="AC99" s="14"/>
      <c r="AD99" s="11"/>
      <c r="AE99" s="11"/>
      <c r="AF99" s="11"/>
      <c r="AG99" s="11"/>
      <c r="AH99" s="11"/>
      <c r="AI99" s="11"/>
      <c r="AJ99" s="11"/>
      <c r="AK99" s="11"/>
      <c r="AL99" s="14"/>
      <c r="AM99" s="14"/>
      <c r="AN99" s="11"/>
      <c r="AO99" s="11"/>
      <c r="AP99" s="11"/>
      <c r="AQ99" s="14"/>
      <c r="AR99" s="14"/>
      <c r="AS99" s="11"/>
      <c r="AT99" s="11"/>
      <c r="AU99" s="11"/>
      <c r="AV99" s="11"/>
      <c r="AW99" s="12"/>
      <c r="AX99" s="22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6"/>
      <c r="BM99" s="17"/>
      <c r="BN99" s="17"/>
      <c r="BO99" s="17"/>
    </row>
    <row r="100" spans="1:67" x14ac:dyDescent="0.25">
      <c r="A100" s="25" t="str">
        <f>"97. "&amp;I100</f>
        <v xml:space="preserve">97. </v>
      </c>
      <c r="B100" s="11"/>
      <c r="C100" s="11"/>
      <c r="D100" s="11"/>
      <c r="E100" s="12"/>
      <c r="F100" s="12"/>
      <c r="G100" s="11"/>
      <c r="H100" s="12"/>
      <c r="I100" s="11"/>
      <c r="J100" s="11"/>
      <c r="K100" s="11"/>
      <c r="L100" s="11"/>
      <c r="M100" s="13"/>
      <c r="N100" s="13"/>
      <c r="O100" s="11"/>
      <c r="P100" s="11"/>
      <c r="Q100" s="11"/>
      <c r="R100" s="11"/>
      <c r="S100" s="11"/>
      <c r="T100" s="12"/>
      <c r="U100" s="11"/>
      <c r="V100" s="11"/>
      <c r="W100" s="11"/>
      <c r="X100" s="14"/>
      <c r="Y100" s="11"/>
      <c r="Z100" s="14"/>
      <c r="AA100" s="14"/>
      <c r="AB100" s="14"/>
      <c r="AC100" s="14"/>
      <c r="AD100" s="11"/>
      <c r="AE100" s="11"/>
      <c r="AF100" s="11"/>
      <c r="AG100" s="11"/>
      <c r="AH100" s="11"/>
      <c r="AI100" s="11"/>
      <c r="AJ100" s="11"/>
      <c r="AK100" s="11"/>
      <c r="AL100" s="14"/>
      <c r="AM100" s="14"/>
      <c r="AN100" s="11"/>
      <c r="AO100" s="11"/>
      <c r="AP100" s="11"/>
      <c r="AQ100" s="14"/>
      <c r="AR100" s="14"/>
      <c r="AS100" s="11"/>
      <c r="AT100" s="11"/>
      <c r="AU100" s="11"/>
      <c r="AV100" s="11"/>
      <c r="AW100" s="12"/>
      <c r="AX100" s="22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6"/>
      <c r="BM100" s="17"/>
      <c r="BN100" s="17"/>
      <c r="BO100" s="17"/>
    </row>
    <row r="101" spans="1:67" x14ac:dyDescent="0.25">
      <c r="A101" s="25" t="str">
        <f>"98. "&amp;I101</f>
        <v xml:space="preserve">98. </v>
      </c>
      <c r="B101" s="11"/>
      <c r="C101" s="11"/>
      <c r="D101" s="11"/>
      <c r="E101" s="12"/>
      <c r="F101" s="12"/>
      <c r="G101" s="11"/>
      <c r="H101" s="12"/>
      <c r="I101" s="11"/>
      <c r="J101" s="11"/>
      <c r="K101" s="11"/>
      <c r="L101" s="11"/>
      <c r="M101" s="13"/>
      <c r="N101" s="13"/>
      <c r="O101" s="11"/>
      <c r="P101" s="11"/>
      <c r="Q101" s="11"/>
      <c r="R101" s="11"/>
      <c r="S101" s="11"/>
      <c r="T101" s="12"/>
      <c r="U101" s="11"/>
      <c r="V101" s="11"/>
      <c r="W101" s="11"/>
      <c r="X101" s="14"/>
      <c r="Y101" s="11"/>
      <c r="Z101" s="14"/>
      <c r="AA101" s="14"/>
      <c r="AB101" s="14"/>
      <c r="AC101" s="14"/>
      <c r="AD101" s="11"/>
      <c r="AE101" s="11"/>
      <c r="AF101" s="11"/>
      <c r="AG101" s="11"/>
      <c r="AH101" s="11"/>
      <c r="AI101" s="11"/>
      <c r="AJ101" s="11"/>
      <c r="AK101" s="11"/>
      <c r="AL101" s="14"/>
      <c r="AM101" s="14"/>
      <c r="AN101" s="11"/>
      <c r="AO101" s="11"/>
      <c r="AP101" s="11"/>
      <c r="AQ101" s="14"/>
      <c r="AR101" s="14"/>
      <c r="AS101" s="11"/>
      <c r="AT101" s="11"/>
      <c r="AU101" s="11"/>
      <c r="AV101" s="11"/>
      <c r="AW101" s="12"/>
      <c r="AX101" s="22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6"/>
      <c r="BM101" s="17"/>
      <c r="BN101" s="17"/>
      <c r="BO101" s="17"/>
    </row>
    <row r="102" spans="1:67" x14ac:dyDescent="0.25">
      <c r="A102" s="25" t="str">
        <f>"99. "&amp;I102</f>
        <v xml:space="preserve">99. </v>
      </c>
      <c r="B102" s="11"/>
      <c r="C102" s="11"/>
      <c r="D102" s="11"/>
      <c r="E102" s="12"/>
      <c r="F102" s="12"/>
      <c r="G102" s="11"/>
      <c r="H102" s="12"/>
      <c r="I102" s="11"/>
      <c r="J102" s="11"/>
      <c r="K102" s="11"/>
      <c r="L102" s="11"/>
      <c r="M102" s="13"/>
      <c r="N102" s="13"/>
      <c r="O102" s="11"/>
      <c r="P102" s="11"/>
      <c r="Q102" s="11"/>
      <c r="R102" s="11"/>
      <c r="S102" s="11"/>
      <c r="T102" s="12"/>
      <c r="U102" s="11"/>
      <c r="V102" s="11"/>
      <c r="W102" s="11"/>
      <c r="X102" s="14"/>
      <c r="Y102" s="11"/>
      <c r="Z102" s="14"/>
      <c r="AA102" s="14"/>
      <c r="AB102" s="14"/>
      <c r="AC102" s="14"/>
      <c r="AD102" s="11"/>
      <c r="AE102" s="11"/>
      <c r="AF102" s="11"/>
      <c r="AG102" s="11"/>
      <c r="AH102" s="11"/>
      <c r="AI102" s="11"/>
      <c r="AJ102" s="11"/>
      <c r="AK102" s="11"/>
      <c r="AL102" s="14"/>
      <c r="AM102" s="14"/>
      <c r="AN102" s="11"/>
      <c r="AO102" s="11"/>
      <c r="AP102" s="11"/>
      <c r="AQ102" s="14"/>
      <c r="AR102" s="14"/>
      <c r="AS102" s="11"/>
      <c r="AT102" s="11"/>
      <c r="AU102" s="11"/>
      <c r="AV102" s="11"/>
      <c r="AW102" s="12"/>
      <c r="AX102" s="22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6"/>
      <c r="BM102" s="17"/>
      <c r="BN102" s="17"/>
      <c r="BO102" s="17"/>
    </row>
    <row r="103" spans="1:67" x14ac:dyDescent="0.25">
      <c r="A103" s="25" t="str">
        <f>"100. "&amp;I103</f>
        <v xml:space="preserve">100. </v>
      </c>
      <c r="B103" s="11"/>
      <c r="C103" s="11"/>
      <c r="D103" s="11"/>
      <c r="E103" s="12"/>
      <c r="F103" s="12"/>
      <c r="G103" s="11"/>
      <c r="H103" s="12"/>
      <c r="I103" s="11"/>
      <c r="J103" s="11"/>
      <c r="K103" s="11"/>
      <c r="L103" s="11"/>
      <c r="M103" s="13"/>
      <c r="N103" s="13"/>
      <c r="O103" s="11"/>
      <c r="P103" s="11"/>
      <c r="Q103" s="11"/>
      <c r="R103" s="11"/>
      <c r="S103" s="11"/>
      <c r="T103" s="12"/>
      <c r="U103" s="11"/>
      <c r="V103" s="11"/>
      <c r="W103" s="11"/>
      <c r="X103" s="14"/>
      <c r="Y103" s="11"/>
      <c r="Z103" s="14"/>
      <c r="AA103" s="14"/>
      <c r="AB103" s="14"/>
      <c r="AC103" s="14"/>
      <c r="AD103" s="11"/>
      <c r="AE103" s="11"/>
      <c r="AF103" s="11"/>
      <c r="AG103" s="11"/>
      <c r="AH103" s="11"/>
      <c r="AI103" s="11"/>
      <c r="AJ103" s="11"/>
      <c r="AK103" s="11"/>
      <c r="AL103" s="14"/>
      <c r="AM103" s="14"/>
      <c r="AN103" s="11"/>
      <c r="AO103" s="11"/>
      <c r="AP103" s="11"/>
      <c r="AQ103" s="14"/>
      <c r="AR103" s="14"/>
      <c r="AS103" s="11"/>
      <c r="AT103" s="11"/>
      <c r="AU103" s="11"/>
      <c r="AV103" s="11"/>
      <c r="AW103" s="12"/>
      <c r="AX103" s="22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6"/>
      <c r="BM103" s="17"/>
      <c r="BN103" s="17"/>
      <c r="BO103" s="17"/>
    </row>
  </sheetData>
  <sheetProtection algorithmName="SHA-512" hashValue="d92zoBnexRVr0OhLuKRwwrcKEIIfJjUR03143ttnQVuHUKVH2ckIrqBnZuhkGe7H8ONU2QsCS4/RE2dLROnFfA==" saltValue="DoU9Glf+KXeZTGUQo/FFvg==" spinCount="100000" sheet="1" objects="1" formatColumns="0" formatRows="0" selectLockedCells="1"/>
  <mergeCells count="1">
    <mergeCell ref="A1:BO1"/>
  </mergeCells>
  <conditionalFormatting sqref="A4:A103">
    <cfRule type="containsText" dxfId="19" priority="3" operator="containsText" text="Bitte eine passende Antwort wählen">
      <formula>NOT(ISERROR(SEARCH("Bitte eine passende Antwort wählen",A4)))</formula>
    </cfRule>
  </conditionalFormatting>
  <conditionalFormatting sqref="I4:I103">
    <cfRule type="expression" dxfId="17" priority="1">
      <formula>IF($I4="",TRUE,_xlfn.REGEXTEST($I4,"^([A-ZÄÖÜa-zäöü]{1,3})([ -]{1})([A-Za-z]{1,2})([ -]{1})([0-9]{1,4})([HEhe]{0,1})$"))=FALSE</formula>
    </cfRule>
    <cfRule type="duplicateValues" dxfId="16" priority="2"/>
  </conditionalFormatting>
  <conditionalFormatting sqref="K4:L103">
    <cfRule type="expression" dxfId="15" priority="359">
      <formula>OR($J4="Amtliches Kennzeichen",$J4="Grünes Kennzeichen")</formula>
    </cfRule>
  </conditionalFormatting>
  <conditionalFormatting sqref="P4:P103">
    <cfRule type="expression" dxfId="14" priority="1261">
      <formula>$O4&lt;&gt;"Leasing-/Kreditgeber"</formula>
    </cfRule>
  </conditionalFormatting>
  <conditionalFormatting sqref="Q4:R103">
    <cfRule type="expression" dxfId="13" priority="1259">
      <formula>OR($O4="Leasing-/Kreditgeber",$O4="Firma/Versicherungsnehmer")</formula>
    </cfRule>
  </conditionalFormatting>
  <conditionalFormatting sqref="S4:W103">
    <cfRule type="expression" dxfId="12" priority="360">
      <formula>$O4="Firma/Versicherungsnehmer"</formula>
    </cfRule>
  </conditionalFormatting>
  <conditionalFormatting sqref="AK4:AK103">
    <cfRule type="expression" dxfId="11" priority="1235">
      <formula>OR($AJ4="- Keine -",$AJ4="Heizöl- und Treibstoffbeförderung",$AJ4="Gefahrguttransport nicht nach §35 GGVSEB")</formula>
    </cfRule>
  </conditionalFormatting>
  <conditionalFormatting sqref="AO4:AO103">
    <cfRule type="expression" dxfId="10" priority="4">
      <formula>OR($AN4="Haftpflicht",$AN4="Haftpflicht | Vollkasko")</formula>
    </cfRule>
  </conditionalFormatting>
  <conditionalFormatting sqref="AP4:AP103">
    <cfRule type="expression" dxfId="9" priority="1255">
      <formula>OR($AN4="Haftpflicht",$AN4="Haftpflicht | Teilkasko")</formula>
    </cfRule>
  </conditionalFormatting>
  <conditionalFormatting sqref="AU4:BA103">
    <cfRule type="expression" dxfId="8" priority="632">
      <formula>$AT4="Neueinstufung"</formula>
    </cfRule>
  </conditionalFormatting>
  <conditionalFormatting sqref="AZ4:AZ103">
    <cfRule type="expression" dxfId="7" priority="631">
      <formula>OR($AN4="Haftpflicht",$AN4="Haftpflicht | Teilkasko")</formula>
    </cfRule>
  </conditionalFormatting>
  <conditionalFormatting sqref="BD4:BD103 BK4:BK103">
    <cfRule type="expression" dxfId="6" priority="1250">
      <formula>$AN4="Haftpflicht"</formula>
    </cfRule>
  </conditionalFormatting>
  <conditionalFormatting sqref="BH4:BH103">
    <cfRule type="expression" dxfId="5" priority="1248">
      <formula>$AN4="Haftpflicht"</formula>
    </cfRule>
    <cfRule type="expression" dxfId="4" priority="1254">
      <formula>$AS4="Eigenfinanzierung"</formula>
    </cfRule>
  </conditionalFormatting>
  <conditionalFormatting sqref="BI4:BI103">
    <cfRule type="expression" dxfId="3" priority="1252">
      <formula>$AT4="Neueinstufung"</formula>
    </cfRule>
  </conditionalFormatting>
  <conditionalFormatting sqref="BM4:BO103">
    <cfRule type="expression" dxfId="2" priority="21">
      <formula>$BL4="Nein"</formula>
    </cfRule>
  </conditionalFormatting>
  <dataValidations count="17">
    <dataValidation type="whole" operator="lessThanOrEqual" allowBlank="1" showInputMessage="1" showErrorMessage="1" errorTitle="Gesamtgewicht" error="Das Gesamtgewicht darf max. 3.500 kg betragen" sqref="AA4:AA103" xr:uid="{52E63104-81EA-4164-B4EB-719DDFBC07DD}">
      <formula1>3500</formula1>
    </dataValidation>
    <dataValidation type="whole" allowBlank="1" showInputMessage="1" showErrorMessage="1" errorTitle="Gesamtgewicht" error="Das Gesamtgewicht muss mind. 3.501 kg betragen" sqref="AB4:AB103" xr:uid="{3B4AF8AC-E0DB-4FF4-BD18-C78B9608B1F6}">
      <formula1>3501</formula1>
      <formula2>100000</formula2>
    </dataValidation>
    <dataValidation type="whole" operator="lessThan" allowBlank="1" showInputMessage="1" showErrorMessage="1" errorTitle="Gesamtgewicht" error="Bitte das Gesamtgewicht prüfen" sqref="AC4:AC103" xr:uid="{C8EB22C6-FF85-4B75-A520-3506B8ACFBE0}">
      <formula1>100001</formula1>
    </dataValidation>
    <dataValidation type="whole" allowBlank="1" showInputMessage="1" showErrorMessage="1" errorTitle="Leistung in kW" error="Bitte den Wert überprüfen" sqref="Z4:Z103" xr:uid="{3FA2DBED-7F7A-4991-85E4-7AB620B78FA6}">
      <formula1>1</formula1>
      <formula2>10000</formula2>
    </dataValidation>
    <dataValidation type="list" allowBlank="1" showInputMessage="1" showErrorMessage="1" sqref="BB4:BK103" xr:uid="{01DB9A50-B133-402A-B84D-374833131A4E}">
      <formula1>"Einschluss"</formula1>
    </dataValidation>
    <dataValidation type="whole" allowBlank="1" showInputMessage="1" showErrorMessage="1" errorTitle="Jährliche Fahrleistung prüfen" error="Die jährliche Fahrleistung darf max. 200.000 km betragen" sqref="AL4:AL103" xr:uid="{144CD28B-C6C2-4791-927F-54EDC8FD4004}">
      <formula1>1000</formula1>
      <formula2>200000</formula2>
    </dataValidation>
    <dataValidation type="textLength" allowBlank="1" showInputMessage="1" showErrorMessage="1" errorTitle="HSN" error="Die HSN muss 4-stellig sein" promptTitle="Hinweis" prompt="Die Herstellerschlüsselnummer (kurz HSN) ist eine 4-stellig Nummer und kann mit einer oder meherer 0en beginnen._x000a__x000a_Feld im Fahrzeugschein:_x000a_2.1_x000a__x000a_Sofern die HSN unbekannt ist, kann die 0900 für sonstige Hersteller genutzt werden." sqref="E4:E103" xr:uid="{F8967266-9A10-480E-9F65-581E05D8BA8D}">
      <formula1>4</formula1>
      <formula2>4</formula2>
    </dataValidation>
    <dataValidation type="textLength" allowBlank="1" showInputMessage="1" showErrorMessage="1" errorTitle="Die TSN ist 3-stellig" error="Die TSN muss 3-stellig sein." promptTitle="Hinweis" prompt="Die Typschlüsselnummer (kurz TSN) ist eine 3-stellig Nummer und kann mit einer oder meherer 0en beginnen._x000a__x000a_Feld im Fahrzeugschein:_x000a_2.2_x000a__x000a_Sofern die TSN unbekannt ist, kann die 000 für sonstige Fahrzeugtypen genutzt werden." sqref="F4:F103" xr:uid="{BE61E693-5078-489B-9E42-1957FED4DA26}">
      <formula1>3</formula1>
      <formula2>3</formula2>
    </dataValidation>
    <dataValidation type="date" allowBlank="1" showInputMessage="1" showErrorMessage="1" errorTitle="Datum" error="Bitte das Datum prüfen" promptTitle="Hinweis" prompt="Gefragt ist das Datum der erstmaligen Zulassung des Fahrzeuges." sqref="M4:M103" xr:uid="{BD64E990-A783-4DC5-916E-D6BB253CC7F9}">
      <formula1>1</formula1>
      <formula2>51136</formula2>
    </dataValidation>
    <dataValidation type="whole" allowBlank="1" showInputMessage="1" showErrorMessage="1" errorTitle="Fahrzeugwert" error="Bitte den Fahrzeugwert überprüfen" sqref="AQ4:AQ103" xr:uid="{BCEDC2AF-29B2-4165-8F66-186070B41264}">
      <formula1>100</formula1>
      <formula2>10000000</formula2>
    </dataValidation>
    <dataValidation type="whole" allowBlank="1" showInputMessage="1" showErrorMessage="1" errorTitle="Mehrwerte" error="Bitte die Mehrwerte überprüfen" promptTitle="Hinweis" prompt="Mehrwerte = nachträgliche Ausstattungen_x000a_Hierunter fallen Fahrzeugteile, die nachträglich fest im oder am Fahrzeug verbaut wurden._x000a_Nicht gemeint sind Sonderausstattungen, die ab Werk verbaut sind. Diese sind bereits im Fahrzeugwert berücksichtigt." sqref="AR4:AR103" xr:uid="{6F0EA1C6-4D2E-4538-AB3A-9E63D7B5BC6D}">
      <formula1>0</formula1>
      <formula2>1000000</formula2>
    </dataValidation>
    <dataValidation type="whole" allowBlank="1" showInputMessage="1" showErrorMessage="1" errorTitle="Hubraum in ccm" error="Bitte den Wert überprüfen" sqref="X4:X103" xr:uid="{F82E40EC-1980-43A4-91C9-1C7C22869506}">
      <formula1>1</formula1>
      <formula2>100000</formula2>
    </dataValidation>
    <dataValidation type="whole" allowBlank="1" showInputMessage="1" showErrorMessage="1" errorTitle="Anzahl Schäden" error="Bitte den Wert überprüfen" sqref="BM4:BO103" xr:uid="{CFD3EDE8-0CB7-49B3-88C0-8D8127D67785}">
      <formula1>0</formula1>
      <formula2>10</formula2>
    </dataValidation>
    <dataValidation allowBlank="1" showInputMessage="1" showErrorMessage="1" promptTitle="Hinweis" prompt="Die Fahrzeug-Identifizierungsnummer (kurz FIN) ist eine 17-stellige Nummer, anhand welcher man das Fahrzeug eindeutig identifizieren kann._x000a_Bei älteren Fahrzeugen kann die FIN 10 bis 17 Stellen lang sein._x000a__x000a_Feld im Fahrzeugschein:_x000a_E" sqref="H4:H103" xr:uid="{DA0B7D17-2B26-4609-9335-881388DDAC21}"/>
    <dataValidation type="date" operator="greaterThanOrEqual" allowBlank="1" showInputMessage="1" showErrorMessage="1" errorTitle="Erstzulassung auf Halter" error="Die Zulassung auf den Halter darf nicht vor der Erstzulassung liegen" promptTitle="Hinweis" prompt="Gefragt ist das Datum der Zulassung auf den Halter._x000a_Dieses kann nicht vor der erstmaligen Zulassung des Fahrzeuges liegen (siehe Spalte &quot;Erstzulassung&quot; links)." sqref="N4:N103" xr:uid="{F1BC4EE9-F049-4D12-8454-7D626D39FB10}">
      <formula1>M4</formula1>
    </dataValidation>
    <dataValidation type="whole" operator="greaterThanOrEqual" allowBlank="1" showInputMessage="1" showErrorMessage="1" errorTitle="Kilometerstand prüfen" error="Der Kilometerstand muss mind. 1 km betragen." sqref="AM4:AM103" xr:uid="{9B84F5A8-B7AF-46B3-BF64-511944ED5A3F}">
      <formula1>1</formula1>
    </dataValidation>
    <dataValidation type="custom" errorStyle="information" allowBlank="1" showInputMessage="1" showErrorMessage="1" errorTitle="Format des Kennzeichens prüfen" error="Bitte beachten Sie die Formatvorgabe des Kennzeichens._x000a__x000a_Format: ABC-DE 123E (oder H)" promptTitle="Formatvorgabe des Kennzeichens" prompt="Bitte beachten Sie die Formatvorgabe:_x000a_ABC-DE 123E (oder H)_x000a__x000a_Ebenfalls dürfen Kennzeichen nur einmalig vergeben werden._x000a__x000a_Doppelte Werte, sowie Formatabweichungen, werden rot hervorgehoben." sqref="I4:I103" xr:uid="{891696EF-066D-4E63-909A-EABFFF210AEB}">
      <formula1>_xlfn.REGEXTEST($I4,"^([A-ZÄÖÜa-zäöü]{1,3})([ -]{1})([A-Za-z]{1,2})([ -]{1})([0-9]{1,4})([HEhe]{0,1})$")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66" id="{00000000-000E-0000-0000-000011000000}">
            <xm:f>VLOOKUP($B4,Hilfstabellle!$A$3:$FA$300,MATCH(C$3,Hilfstabellle!$A$1:$FA$1,0),FALSE)="Nein"</xm:f>
            <x14:dxf>
              <fill>
                <patternFill>
                  <bgColor theme="1"/>
                </patternFill>
              </fill>
            </x14:dxf>
          </x14:cfRule>
          <xm:sqref>C4:J103 M4:O103 X4:AN103 AT4:AT103 AY4:BO103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01D257AC-6665-4B23-90EF-7599FDDEB0DA}">
          <x14:formula1>
            <xm:f>Mapping!$C$3:$C$5</xm:f>
          </x14:formula1>
          <xm:sqref>J4:J103</xm:sqref>
        </x14:dataValidation>
        <x14:dataValidation type="list" allowBlank="1" showInputMessage="1" showErrorMessage="1" xr:uid="{DF4FC8B8-1895-4884-AB25-FA6627515387}">
          <x14:formula1>
            <xm:f>Mapping!$D$3:$D$14</xm:f>
          </x14:formula1>
          <xm:sqref>K4:L103</xm:sqref>
        </x14:dataValidation>
        <x14:dataValidation type="list" allowBlank="1" showInputMessage="1" showErrorMessage="1" xr:uid="{4E52E2A6-4096-4BBB-ADAC-227B0A5B5469}">
          <x14:formula1>
            <xm:f>Mapping!$F$3:$F$6</xm:f>
          </x14:formula1>
          <xm:sqref>O4:O103</xm:sqref>
        </x14:dataValidation>
        <x14:dataValidation type="list" allowBlank="1" showInputMessage="1" showErrorMessage="1" xr:uid="{DC314764-ED27-43FD-A6B4-50DC796DF8BF}">
          <x14:formula1>
            <xm:f>Mapping!$M$3:$M$5</xm:f>
          </x14:formula1>
          <xm:sqref>AN4:AN103</xm:sqref>
        </x14:dataValidation>
        <x14:dataValidation type="list" allowBlank="1" showInputMessage="1" showErrorMessage="1" xr:uid="{644242D4-46E6-4D1C-86B8-CA3DA8747935}">
          <x14:formula1>
            <xm:f>Mapping!$P$3:$P$5</xm:f>
          </x14:formula1>
          <xm:sqref>AS4:AS103</xm:sqref>
        </x14:dataValidation>
        <x14:dataValidation type="list" allowBlank="1" showInputMessage="1" showErrorMessage="1" xr:uid="{56D43287-C462-45E3-8F62-5888978443D3}">
          <x14:formula1>
            <xm:f>Mapping!$Q$3:$Q$4</xm:f>
          </x14:formula1>
          <xm:sqref>AT4:AT103</xm:sqref>
        </x14:dataValidation>
        <x14:dataValidation type="list" allowBlank="1" showInputMessage="1" showErrorMessage="1" xr:uid="{743AA48E-9A88-4FA5-8FDB-DB771179AFC7}">
          <x14:formula1>
            <xm:f>Mapping!$R$3:$R$5</xm:f>
          </x14:formula1>
          <xm:sqref>AU4:AU103</xm:sqref>
        </x14:dataValidation>
        <x14:dataValidation type="list" allowBlank="1" showInputMessage="1" showErrorMessage="1" xr:uid="{549C4F66-42C0-4979-9431-6C0A78E99375}">
          <x14:formula1>
            <xm:f>Mapping!$V$3:$V$4</xm:f>
          </x14:formula1>
          <xm:sqref>BA4:BA103</xm:sqref>
        </x14:dataValidation>
        <x14:dataValidation type="list" allowBlank="1" showInputMessage="1" showErrorMessage="1" xr:uid="{F4BE9D5C-B32A-4FC0-88C3-B3B29C77E6A8}">
          <x14:formula1>
            <xm:f>Mapping!$J$3:$J$28</xm:f>
          </x14:formula1>
          <xm:sqref>AE4:AE103</xm:sqref>
        </x14:dataValidation>
        <x14:dataValidation type="list" allowBlank="1" showInputMessage="1" showErrorMessage="1" xr:uid="{E86C702A-31AD-4B1E-9605-A16AC57D5BF2}">
          <x14:formula1>
            <xm:f>Mapping!$K$3:$K$6</xm:f>
          </x14:formula1>
          <xm:sqref>AJ4:AJ103</xm:sqref>
        </x14:dataValidation>
        <x14:dataValidation type="list" allowBlank="1" showInputMessage="1" showErrorMessage="1" promptTitle="Hinweis" prompt="Die ADR-Klassen unterteilen die Gefahrgüter in unterschiedliche Klassifizierungen nach Art und Höhe der Gefahr._x000a__x000a_Umgangsprachlich bezeichnet man diese auch als &quot;Gefahrgutklassen&quot;." xr:uid="{EA3CA5AB-4512-4969-A40F-D2AD8E8CFF5F}">
          <x14:formula1>
            <xm:f>Mapping!$L$3:$L$17</xm:f>
          </x14:formula1>
          <xm:sqref>AK4:AK103</xm:sqref>
        </x14:dataValidation>
        <x14:dataValidation type="list" allowBlank="1" showInputMessage="1" showErrorMessage="1" xr:uid="{459E63E3-18DB-4E2C-A168-12E1AF5485C6}">
          <x14:formula1>
            <xm:f>Mapping!$B$3:$B$6</xm:f>
          </x14:formula1>
          <xm:sqref>C4:C103</xm:sqref>
        </x14:dataValidation>
        <x14:dataValidation type="list" allowBlank="1" showInputMessage="1" showErrorMessage="1" xr:uid="{E8320524-33A1-47BF-BBF3-40540BC413EA}">
          <x14:formula1>
            <xm:f>Mapping!$N$3:$N$12</xm:f>
          </x14:formula1>
          <xm:sqref>AO4:AO103</xm:sqref>
        </x14:dataValidation>
        <x14:dataValidation type="list" allowBlank="1" showInputMessage="1" showErrorMessage="1" xr:uid="{9317CC66-23B6-4D10-B110-5E3AF14BF6AE}">
          <x14:formula1>
            <xm:f>Mapping!$O$3:$O$32</xm:f>
          </x14:formula1>
          <xm:sqref>AP4:AP103</xm:sqref>
        </x14:dataValidation>
        <x14:dataValidation type="list" allowBlank="1" showInputMessage="1" showErrorMessage="1" xr:uid="{87B5D214-4B3C-4A68-9C82-417300ED2DE6}">
          <x14:formula1>
            <xm:f>Mapping!$H$3:$H$4</xm:f>
          </x14:formula1>
          <xm:sqref>Q4:Q103</xm:sqref>
        </x14:dataValidation>
        <x14:dataValidation type="list" allowBlank="1" showInputMessage="1" showErrorMessage="1" promptTitle="Hinweis" prompt="Das Antiblockiersystem (ABS) ist ein Sicherheitssystem, das ein Blockieren der Räder beim Bresmen verhindern soll. Somit ist auch bei stärkeren Bremsmanövern gewährleistet, dass das Fahrzeug lenk- und kontrollierbar bleibt." xr:uid="{50E93806-786E-4BB0-AAD9-0F1BB5D6E7B0}">
          <x14:formula1>
            <xm:f>Mapping!$I$3:$I$4</xm:f>
          </x14:formula1>
          <xm:sqref>Y4:Y103</xm:sqref>
        </x14:dataValidation>
        <x14:dataValidation type="list" allowBlank="1" showInputMessage="1" showErrorMessage="1" xr:uid="{C85170B3-886A-4F7A-BF50-F94D7BD11AF8}">
          <x14:formula1>
            <xm:f>Mapping!$S$3:$S$211</xm:f>
          </x14:formula1>
          <xm:sqref>AV4:AV103</xm:sqref>
        </x14:dataValidation>
        <x14:dataValidation type="list" allowBlank="1" showInputMessage="1" showErrorMessage="1" xr:uid="{A678B608-5A31-4675-85AC-9BD90F196455}">
          <x14:formula1>
            <xm:f>Mapping!$T$3:$T$66</xm:f>
          </x14:formula1>
          <xm:sqref>AY4:AY103</xm:sqref>
        </x14:dataValidation>
        <x14:dataValidation type="list" allowBlank="1" showInputMessage="1" showErrorMessage="1" xr:uid="{A89D3D78-1F86-4157-AE2B-DF19F62E3B07}">
          <x14:formula1>
            <xm:f>Mapping!$U$3:$U$66</xm:f>
          </x14:formula1>
          <xm:sqref>AZ4:AZ103</xm:sqref>
        </x14:dataValidation>
        <x14:dataValidation type="list" allowBlank="1" showInputMessage="1" showErrorMessage="1" xr:uid="{6BB245FA-E53D-4552-9D66-C8DA7F5BEDFE}">
          <x14:formula1>
            <xm:f>Mapping!$AJ$3:$AJ$4</xm:f>
          </x14:formula1>
          <xm:sqref>BL4:BL103</xm:sqref>
        </x14:dataValidation>
        <x14:dataValidation type="list" allowBlank="1" showInputMessage="1" showErrorMessage="1" xr:uid="{D848616B-BE6C-4AE3-B7AC-6934C76AEF85}">
          <x14:formula1>
            <xm:f>Mapping!$G$3:$G$30</xm:f>
          </x14:formula1>
          <xm:sqref>P4:P103</xm:sqref>
        </x14:dataValidation>
        <x14:dataValidation type="list" allowBlank="1" showInputMessage="1" showErrorMessage="1" promptTitle="Hinweis" prompt="Bei den ersten drei Ziffern handelt es sich um die WKZ (Wagniszkennziffer)._x000a_Anhand dieser WKZ lassen sich die Fahrzeugarten eindeutig identifizieren." xr:uid="{91D9C709-94C5-43E9-8059-5D46B02288D2}">
          <x14:formula1>
            <xm:f>Mapping!$A$3:$A$70</xm:f>
          </x14:formula1>
          <xm:sqref>B4:B103</xm:sqref>
        </x14:dataValidation>
        <x14:dataValidation type="list" operator="lessThan" allowBlank="1" showInputMessage="1" xr:uid="{2C5BF168-92FB-45D6-B24B-F963EA725B06}">
          <x14:formula1>
            <xm:f>Mapping!$AN$3:$AN$11</xm:f>
          </x14:formula1>
          <xm:sqref>AD4:AD103</xm:sqref>
        </x14:dataValidation>
        <x14:dataValidation type="list" allowBlank="1" showInputMessage="1" showErrorMessage="1" xr:uid="{8C5ABF6D-5E9B-4561-A8CB-5F75A812EC59}">
          <x14:formula1>
            <xm:f>Mapping!$AO$3:$AO$4</xm:f>
          </x14:formula1>
          <xm:sqref>AF4:AF103</xm:sqref>
        </x14:dataValidation>
        <x14:dataValidation type="list" allowBlank="1" showInputMessage="1" showErrorMessage="1" xr:uid="{B1C9B432-2EFF-4AD2-A5F7-33DD67EFEF4C}">
          <x14:formula1>
            <xm:f>Mapping!$AP$3:$AP$7</xm:f>
          </x14:formula1>
          <xm:sqref>D4:D103</xm:sqref>
        </x14:dataValidation>
        <x14:dataValidation type="list" allowBlank="1" showInputMessage="1" showErrorMessage="1" xr:uid="{8EB98FE1-B60D-46C4-AE5B-3A720297A96A}">
          <x14:formula1>
            <xm:f>Mapping!$AQ$3:$AQ$8</xm:f>
          </x14:formula1>
          <xm:sqref>AG4:AG103</xm:sqref>
        </x14:dataValidation>
        <x14:dataValidation type="list" allowBlank="1" showInputMessage="1" showErrorMessage="1" xr:uid="{63A69CA7-D1BE-4E8C-962C-1B2B4BD3C684}">
          <x14:formula1>
            <xm:f>Mapping!$AR$3:$AR$111</xm:f>
          </x14:formula1>
          <xm:sqref>AH4:AH103</xm:sqref>
        </x14:dataValidation>
        <x14:dataValidation type="list" allowBlank="1" showInputMessage="1" showErrorMessage="1" xr:uid="{6DB666C5-354D-4D54-B298-367DA3B831DC}">
          <x14:formula1>
            <xm:f>Mapping!$AS$3:$AS$6</xm:f>
          </x14:formula1>
          <xm:sqref>AI4:AI103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FFDBC-925E-4B00-B9FD-84460E537371}">
  <sheetPr codeName="Tabelle2"/>
  <dimension ref="A1:AS211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77.85546875" style="1" bestFit="1" customWidth="1"/>
    <col min="2" max="2" width="31.7109375" style="1" bestFit="1" customWidth="1"/>
    <col min="3" max="3" width="22" style="1" bestFit="1" customWidth="1"/>
    <col min="4" max="4" width="13.28515625" style="1" bestFit="1" customWidth="1"/>
    <col min="5" max="5" width="11.5703125" style="1" bestFit="1" customWidth="1"/>
    <col min="6" max="6" width="29.5703125" style="1" bestFit="1" customWidth="1"/>
    <col min="7" max="7" width="18.5703125" style="1" bestFit="1" customWidth="1"/>
    <col min="8" max="8" width="14.85546875" style="1" bestFit="1" customWidth="1"/>
    <col min="9" max="9" width="15.42578125" style="1" bestFit="1" customWidth="1"/>
    <col min="10" max="10" width="50.5703125" style="1" bestFit="1" customWidth="1"/>
    <col min="11" max="11" width="39" style="1" bestFit="1" customWidth="1"/>
    <col min="12" max="12" width="67.5703125" style="1" bestFit="1" customWidth="1"/>
    <col min="13" max="13" width="20.42578125" style="1" bestFit="1" customWidth="1"/>
    <col min="14" max="14" width="20.7109375" style="1" bestFit="1" customWidth="1"/>
    <col min="15" max="15" width="25.140625" style="1" bestFit="1" customWidth="1"/>
    <col min="16" max="16" width="17.7109375" style="1" bestFit="1" customWidth="1"/>
    <col min="17" max="17" width="35" style="1" bestFit="1" customWidth="1"/>
    <col min="18" max="18" width="30.85546875" style="1" bestFit="1" customWidth="1"/>
    <col min="19" max="19" width="54.85546875" style="1" bestFit="1" customWidth="1"/>
    <col min="20" max="20" width="19.28515625" style="1" bestFit="1" customWidth="1"/>
    <col min="21" max="21" width="18.42578125" style="1" bestFit="1" customWidth="1"/>
    <col min="22" max="22" width="33.42578125" style="1" bestFit="1" customWidth="1"/>
    <col min="23" max="23" width="23.5703125" style="1" bestFit="1" customWidth="1"/>
    <col min="24" max="24" width="41.28515625" style="1" bestFit="1" customWidth="1"/>
    <col min="25" max="25" width="42.5703125" style="1" bestFit="1" customWidth="1"/>
    <col min="26" max="26" width="30.28515625" style="1" bestFit="1" customWidth="1"/>
    <col min="27" max="27" width="31.28515625" style="1" bestFit="1" customWidth="1"/>
    <col min="28" max="28" width="21.28515625" style="1" bestFit="1" customWidth="1"/>
    <col min="29" max="29" width="21.28515625" style="1" customWidth="1"/>
    <col min="30" max="30" width="21.28515625" style="1" bestFit="1" customWidth="1"/>
    <col min="31" max="31" width="19.85546875" style="1" bestFit="1" customWidth="1"/>
    <col min="32" max="32" width="33.85546875" style="1" bestFit="1" customWidth="1"/>
    <col min="33" max="35" width="32.28515625" bestFit="1" customWidth="1"/>
    <col min="36" max="36" width="32.42578125" bestFit="1" customWidth="1"/>
    <col min="37" max="37" width="26.5703125" bestFit="1" customWidth="1"/>
    <col min="38" max="38" width="25.28515625" bestFit="1" customWidth="1"/>
    <col min="39" max="39" width="25.5703125" bestFit="1" customWidth="1"/>
    <col min="40" max="40" width="34.28515625" bestFit="1" customWidth="1"/>
    <col min="41" max="41" width="15.42578125" bestFit="1" customWidth="1"/>
    <col min="42" max="42" width="32.28515625" bestFit="1" customWidth="1"/>
    <col min="43" max="43" width="39.42578125" bestFit="1" customWidth="1"/>
    <col min="44" max="44" width="27.28515625" bestFit="1" customWidth="1"/>
    <col min="45" max="45" width="24.140625" bestFit="1" customWidth="1"/>
  </cols>
  <sheetData>
    <row r="1" spans="1:45" x14ac:dyDescent="0.25">
      <c r="A1" s="2">
        <v>109522</v>
      </c>
      <c r="B1" s="2">
        <v>109525</v>
      </c>
      <c r="C1" s="2">
        <v>109531</v>
      </c>
      <c r="D1" s="2">
        <v>109538</v>
      </c>
      <c r="E1" s="2">
        <v>109539</v>
      </c>
      <c r="F1" s="2">
        <v>109535</v>
      </c>
      <c r="G1" s="2">
        <v>109548</v>
      </c>
      <c r="H1" s="2">
        <v>109547</v>
      </c>
      <c r="I1" s="2">
        <v>109562</v>
      </c>
      <c r="J1" s="2">
        <v>109558</v>
      </c>
      <c r="K1" s="2">
        <v>109559</v>
      </c>
      <c r="L1" s="2">
        <v>109560</v>
      </c>
      <c r="M1" s="2">
        <v>109563</v>
      </c>
      <c r="N1" s="2">
        <v>109565</v>
      </c>
      <c r="O1" s="2">
        <v>109564</v>
      </c>
      <c r="P1" s="2">
        <v>109569</v>
      </c>
      <c r="Q1" s="2">
        <v>109570</v>
      </c>
      <c r="R1" s="2">
        <v>109844</v>
      </c>
      <c r="S1" s="2">
        <v>109573</v>
      </c>
      <c r="T1" s="2">
        <v>109578</v>
      </c>
      <c r="U1" s="2">
        <v>109579</v>
      </c>
      <c r="V1" s="2">
        <v>109580</v>
      </c>
      <c r="W1" s="2">
        <v>109591</v>
      </c>
      <c r="X1" s="2">
        <v>109595</v>
      </c>
      <c r="Y1" s="2">
        <v>109593</v>
      </c>
      <c r="Z1" s="2">
        <v>109524</v>
      </c>
      <c r="AA1" s="2">
        <v>109594</v>
      </c>
      <c r="AB1" s="2">
        <v>109592</v>
      </c>
      <c r="AC1" s="2">
        <v>109587</v>
      </c>
      <c r="AD1" s="2">
        <v>109590</v>
      </c>
      <c r="AE1" s="2">
        <v>109588</v>
      </c>
      <c r="AF1" s="2">
        <v>109589</v>
      </c>
      <c r="AG1" s="2">
        <v>110385</v>
      </c>
      <c r="AH1" s="2">
        <v>110386</v>
      </c>
      <c r="AI1" s="2">
        <v>110387</v>
      </c>
      <c r="AJ1" s="2">
        <v>110053</v>
      </c>
      <c r="AK1" s="2">
        <v>110382</v>
      </c>
      <c r="AL1" s="2">
        <v>110383</v>
      </c>
      <c r="AM1" s="2">
        <v>110384</v>
      </c>
      <c r="AN1" s="2">
        <v>109545</v>
      </c>
      <c r="AO1" s="2">
        <v>103501</v>
      </c>
      <c r="AP1" s="2" t="s">
        <v>573</v>
      </c>
      <c r="AQ1" s="2">
        <v>121264</v>
      </c>
      <c r="AR1" s="2">
        <v>121269</v>
      </c>
      <c r="AS1" s="2">
        <v>121263</v>
      </c>
    </row>
    <row r="2" spans="1:45" x14ac:dyDescent="0.25">
      <c r="A2" s="2" t="s">
        <v>10</v>
      </c>
      <c r="B2" s="2" t="s">
        <v>27</v>
      </c>
      <c r="C2" s="2" t="s">
        <v>52</v>
      </c>
      <c r="D2" s="2" t="s">
        <v>23</v>
      </c>
      <c r="E2" s="2" t="s">
        <v>24</v>
      </c>
      <c r="F2" s="2" t="s">
        <v>16</v>
      </c>
      <c r="G2" s="2" t="s">
        <v>340</v>
      </c>
      <c r="H2" s="2" t="s">
        <v>341</v>
      </c>
      <c r="I2" s="2" t="s">
        <v>11</v>
      </c>
      <c r="J2" s="2" t="s">
        <v>12</v>
      </c>
      <c r="K2" s="2" t="s">
        <v>13</v>
      </c>
      <c r="L2" s="2" t="s">
        <v>14</v>
      </c>
      <c r="M2" s="2" t="s">
        <v>31</v>
      </c>
      <c r="N2" s="2" t="s">
        <v>33</v>
      </c>
      <c r="O2" s="2" t="s">
        <v>32</v>
      </c>
      <c r="P2" s="2" t="s">
        <v>20</v>
      </c>
      <c r="Q2" s="2" t="s">
        <v>347</v>
      </c>
      <c r="R2" s="2" t="s">
        <v>348</v>
      </c>
      <c r="S2" s="2" t="s">
        <v>15</v>
      </c>
      <c r="T2" s="2" t="s">
        <v>34</v>
      </c>
      <c r="U2" s="2" t="s">
        <v>35</v>
      </c>
      <c r="V2" s="2" t="s">
        <v>36</v>
      </c>
      <c r="W2" s="2" t="s">
        <v>47</v>
      </c>
      <c r="X2" s="2" t="s">
        <v>349</v>
      </c>
      <c r="Y2" s="2" t="s">
        <v>44</v>
      </c>
      <c r="Z2" s="2" t="s">
        <v>350</v>
      </c>
      <c r="AA2" s="2" t="s">
        <v>351</v>
      </c>
      <c r="AB2" s="2" t="s">
        <v>45</v>
      </c>
      <c r="AC2" s="2" t="s">
        <v>43</v>
      </c>
      <c r="AD2" s="2" t="s">
        <v>42</v>
      </c>
      <c r="AE2" s="2" t="s">
        <v>46</v>
      </c>
      <c r="AF2" s="2" t="s">
        <v>48</v>
      </c>
      <c r="AG2" s="2" t="s">
        <v>28</v>
      </c>
      <c r="AH2" s="2" t="s">
        <v>29</v>
      </c>
      <c r="AI2" s="2" t="s">
        <v>30</v>
      </c>
      <c r="AJ2" s="2" t="s">
        <v>41</v>
      </c>
      <c r="AK2" s="2" t="s">
        <v>38</v>
      </c>
      <c r="AL2" s="2" t="s">
        <v>39</v>
      </c>
      <c r="AM2" s="2" t="s">
        <v>40</v>
      </c>
      <c r="AN2" s="21" t="s">
        <v>26</v>
      </c>
      <c r="AO2" s="21" t="s">
        <v>571</v>
      </c>
      <c r="AP2" s="21" t="s">
        <v>572</v>
      </c>
      <c r="AQ2" s="21" t="s">
        <v>574</v>
      </c>
      <c r="AR2" s="21" t="s">
        <v>575</v>
      </c>
      <c r="AS2" s="21" t="s">
        <v>576</v>
      </c>
    </row>
    <row r="3" spans="1:45" x14ac:dyDescent="0.25">
      <c r="A3" s="15" t="s">
        <v>354</v>
      </c>
      <c r="B3" s="4" t="s">
        <v>98</v>
      </c>
      <c r="C3" s="3" t="s">
        <v>65</v>
      </c>
      <c r="D3" s="3" t="s">
        <v>59</v>
      </c>
      <c r="E3" s="3" t="s">
        <v>59</v>
      </c>
      <c r="F3" s="4" t="s">
        <v>58</v>
      </c>
      <c r="G3" s="3" t="s">
        <v>355</v>
      </c>
      <c r="H3" s="4" t="s">
        <v>356</v>
      </c>
      <c r="I3" s="3" t="s">
        <v>54</v>
      </c>
      <c r="J3" s="3" t="s">
        <v>211</v>
      </c>
      <c r="K3" s="7" t="s">
        <v>56</v>
      </c>
      <c r="L3" s="3" t="s">
        <v>127</v>
      </c>
      <c r="M3" s="4" t="s">
        <v>61</v>
      </c>
      <c r="N3" s="4" t="s">
        <v>63</v>
      </c>
      <c r="O3" s="3" t="s">
        <v>62</v>
      </c>
      <c r="P3" s="3" t="s">
        <v>72</v>
      </c>
      <c r="Q3" s="4" t="s">
        <v>51</v>
      </c>
      <c r="R3" s="4" t="s">
        <v>357</v>
      </c>
      <c r="S3" s="5" t="s">
        <v>358</v>
      </c>
      <c r="T3" s="19" t="s">
        <v>91</v>
      </c>
      <c r="U3" s="3" t="s">
        <v>91</v>
      </c>
      <c r="V3" s="3" t="s">
        <v>5</v>
      </c>
      <c r="W3" s="3" t="s">
        <v>359</v>
      </c>
      <c r="X3" s="3" t="s">
        <v>359</v>
      </c>
      <c r="Y3" s="3" t="s">
        <v>359</v>
      </c>
      <c r="Z3" s="3" t="s">
        <v>359</v>
      </c>
      <c r="AA3" s="3" t="s">
        <v>359</v>
      </c>
      <c r="AB3" s="3" t="s">
        <v>359</v>
      </c>
      <c r="AC3" s="3" t="s">
        <v>359</v>
      </c>
      <c r="AD3" s="3" t="s">
        <v>359</v>
      </c>
      <c r="AE3" s="3" t="s">
        <v>359</v>
      </c>
      <c r="AF3" s="3" t="s">
        <v>359</v>
      </c>
      <c r="AG3" s="3" t="s">
        <v>106</v>
      </c>
      <c r="AH3" s="3" t="s">
        <v>106</v>
      </c>
      <c r="AI3" s="3" t="s">
        <v>106</v>
      </c>
      <c r="AJ3" s="3" t="s">
        <v>5</v>
      </c>
      <c r="AK3" s="3"/>
      <c r="AL3" s="3"/>
      <c r="AM3" s="4"/>
      <c r="AN3" s="5" t="s">
        <v>562</v>
      </c>
      <c r="AO3" s="8" t="s">
        <v>54</v>
      </c>
      <c r="AP3" s="8" t="s">
        <v>55</v>
      </c>
      <c r="AQ3" s="8" t="s">
        <v>581</v>
      </c>
      <c r="AR3" s="5" t="s">
        <v>586</v>
      </c>
      <c r="AS3" s="20" t="s">
        <v>577</v>
      </c>
    </row>
    <row r="4" spans="1:45" x14ac:dyDescent="0.25">
      <c r="A4" s="18" t="s">
        <v>66</v>
      </c>
      <c r="B4" s="4" t="s">
        <v>87</v>
      </c>
      <c r="C4" s="3" t="s">
        <v>164</v>
      </c>
      <c r="D4" s="3" t="s">
        <v>73</v>
      </c>
      <c r="E4" s="3" t="s">
        <v>73</v>
      </c>
      <c r="F4" s="4" t="s">
        <v>169</v>
      </c>
      <c r="G4" s="3" t="s">
        <v>360</v>
      </c>
      <c r="H4" s="4" t="s">
        <v>361</v>
      </c>
      <c r="I4" s="3" t="s">
        <v>67</v>
      </c>
      <c r="J4" s="3" t="s">
        <v>237</v>
      </c>
      <c r="K4" s="4" t="s">
        <v>172</v>
      </c>
      <c r="L4" s="3" t="s">
        <v>135</v>
      </c>
      <c r="M4" s="4" t="s">
        <v>75</v>
      </c>
      <c r="N4" s="4" t="s">
        <v>77</v>
      </c>
      <c r="O4" s="3" t="s">
        <v>76</v>
      </c>
      <c r="P4" s="3" t="s">
        <v>85</v>
      </c>
      <c r="Q4" s="4" t="s">
        <v>79</v>
      </c>
      <c r="R4" s="4" t="s">
        <v>362</v>
      </c>
      <c r="S4" s="5" t="s">
        <v>363</v>
      </c>
      <c r="T4" s="19" t="s">
        <v>64</v>
      </c>
      <c r="U4" s="3" t="s">
        <v>64</v>
      </c>
      <c r="V4" s="3" t="s">
        <v>3</v>
      </c>
      <c r="AG4" s="3" t="s">
        <v>364</v>
      </c>
      <c r="AH4" s="3" t="s">
        <v>364</v>
      </c>
      <c r="AI4" s="3" t="s">
        <v>191</v>
      </c>
      <c r="AJ4" s="3" t="s">
        <v>3</v>
      </c>
      <c r="AK4" s="1"/>
      <c r="AL4" s="1"/>
      <c r="AM4" s="1"/>
      <c r="AN4" s="5" t="s">
        <v>563</v>
      </c>
      <c r="AO4" s="8" t="s">
        <v>67</v>
      </c>
      <c r="AP4" s="8" t="s">
        <v>106</v>
      </c>
      <c r="AQ4" s="8" t="s">
        <v>582</v>
      </c>
      <c r="AR4" s="5" t="s">
        <v>587</v>
      </c>
      <c r="AS4" s="20" t="s">
        <v>578</v>
      </c>
    </row>
    <row r="5" spans="1:45" x14ac:dyDescent="0.25">
      <c r="A5" s="18" t="s">
        <v>109</v>
      </c>
      <c r="B5" s="4" t="s">
        <v>74</v>
      </c>
      <c r="C5" s="3" t="s">
        <v>352</v>
      </c>
      <c r="D5" s="3" t="s">
        <v>86</v>
      </c>
      <c r="E5" s="3" t="s">
        <v>86</v>
      </c>
      <c r="F5" s="4" t="s">
        <v>181</v>
      </c>
      <c r="G5" s="3" t="s">
        <v>365</v>
      </c>
      <c r="J5" s="3" t="s">
        <v>217</v>
      </c>
      <c r="K5" s="4" t="s">
        <v>69</v>
      </c>
      <c r="L5" s="3" t="s">
        <v>366</v>
      </c>
      <c r="M5" s="4" t="s">
        <v>88</v>
      </c>
      <c r="N5" s="4" t="s">
        <v>90</v>
      </c>
      <c r="O5" s="3" t="s">
        <v>89</v>
      </c>
      <c r="P5" s="3" t="s">
        <v>96</v>
      </c>
      <c r="R5" s="4" t="s">
        <v>367</v>
      </c>
      <c r="S5" s="5" t="s">
        <v>368</v>
      </c>
      <c r="T5" s="19" t="s">
        <v>78</v>
      </c>
      <c r="U5" s="3" t="s">
        <v>78</v>
      </c>
      <c r="AG5" s="3" t="s">
        <v>191</v>
      </c>
      <c r="AH5" s="3" t="s">
        <v>191</v>
      </c>
      <c r="AI5" s="15" t="s">
        <v>55</v>
      </c>
      <c r="AJ5" s="1"/>
      <c r="AK5" s="1"/>
      <c r="AL5" s="1"/>
      <c r="AM5" s="1"/>
      <c r="AN5" s="5" t="s">
        <v>564</v>
      </c>
      <c r="AP5" s="8" t="s">
        <v>364</v>
      </c>
      <c r="AQ5" s="8" t="s">
        <v>583</v>
      </c>
      <c r="AR5" s="5" t="s">
        <v>588</v>
      </c>
      <c r="AS5" s="20" t="s">
        <v>579</v>
      </c>
    </row>
    <row r="6" spans="1:45" x14ac:dyDescent="0.25">
      <c r="A6" s="18" t="s">
        <v>125</v>
      </c>
      <c r="B6" s="3" t="s">
        <v>60</v>
      </c>
      <c r="D6" s="3" t="s">
        <v>97</v>
      </c>
      <c r="E6" s="3" t="s">
        <v>97</v>
      </c>
      <c r="F6" s="4" t="s">
        <v>84</v>
      </c>
      <c r="G6" s="3" t="s">
        <v>369</v>
      </c>
      <c r="J6" s="3" t="s">
        <v>220</v>
      </c>
      <c r="K6" s="4" t="s">
        <v>370</v>
      </c>
      <c r="L6" s="3" t="s">
        <v>371</v>
      </c>
      <c r="N6" s="4" t="s">
        <v>100</v>
      </c>
      <c r="O6" s="5" t="s">
        <v>99</v>
      </c>
      <c r="S6" s="5" t="s">
        <v>57</v>
      </c>
      <c r="T6" s="19" t="s">
        <v>101</v>
      </c>
      <c r="U6" s="3" t="s">
        <v>101</v>
      </c>
      <c r="AG6" s="3" t="s">
        <v>162</v>
      </c>
      <c r="AH6" s="15" t="s">
        <v>55</v>
      </c>
      <c r="AI6" s="1"/>
      <c r="AJ6" s="1"/>
      <c r="AK6" s="1"/>
      <c r="AL6" s="1"/>
      <c r="AM6" s="1"/>
      <c r="AN6" s="5" t="s">
        <v>565</v>
      </c>
      <c r="AP6" s="8" t="s">
        <v>191</v>
      </c>
      <c r="AQ6" s="8" t="s">
        <v>584</v>
      </c>
      <c r="AR6" s="5" t="s">
        <v>589</v>
      </c>
      <c r="AS6" s="20" t="s">
        <v>580</v>
      </c>
    </row>
    <row r="7" spans="1:45" x14ac:dyDescent="0.25">
      <c r="A7" s="18" t="s">
        <v>194</v>
      </c>
      <c r="D7" s="3" t="s">
        <v>105</v>
      </c>
      <c r="E7" s="3" t="s">
        <v>105</v>
      </c>
      <c r="G7" s="3" t="s">
        <v>372</v>
      </c>
      <c r="J7" s="3" t="s">
        <v>68</v>
      </c>
      <c r="L7" s="3" t="s">
        <v>111</v>
      </c>
      <c r="N7" s="8" t="s">
        <v>115</v>
      </c>
      <c r="O7" s="5" t="s">
        <v>107</v>
      </c>
      <c r="S7" s="5" t="s">
        <v>332</v>
      </c>
      <c r="T7" s="20" t="s">
        <v>108</v>
      </c>
      <c r="U7" s="5" t="s">
        <v>108</v>
      </c>
      <c r="AG7" s="15" t="s">
        <v>55</v>
      </c>
      <c r="AH7" s="1"/>
      <c r="AI7" s="1"/>
      <c r="AJ7" s="1"/>
      <c r="AK7" s="1"/>
      <c r="AL7" s="1"/>
      <c r="AM7" s="1"/>
      <c r="AN7" s="5" t="s">
        <v>566</v>
      </c>
      <c r="AP7" s="8" t="s">
        <v>162</v>
      </c>
      <c r="AQ7" s="8" t="s">
        <v>585</v>
      </c>
      <c r="AR7" s="5" t="s">
        <v>590</v>
      </c>
    </row>
    <row r="8" spans="1:45" x14ac:dyDescent="0.25">
      <c r="A8" s="18" t="s">
        <v>198</v>
      </c>
      <c r="D8" s="3" t="s">
        <v>113</v>
      </c>
      <c r="E8" s="3" t="s">
        <v>113</v>
      </c>
      <c r="G8" s="3" t="s">
        <v>373</v>
      </c>
      <c r="J8" s="3" t="s">
        <v>374</v>
      </c>
      <c r="L8" s="3" t="s">
        <v>103</v>
      </c>
      <c r="N8" s="8" t="s">
        <v>375</v>
      </c>
      <c r="O8" s="5" t="s">
        <v>114</v>
      </c>
      <c r="S8" s="5" t="s">
        <v>71</v>
      </c>
      <c r="T8" s="20" t="s">
        <v>116</v>
      </c>
      <c r="U8" s="5" t="s">
        <v>116</v>
      </c>
      <c r="AN8" s="5" t="s">
        <v>567</v>
      </c>
      <c r="AQ8" s="8" t="s">
        <v>580</v>
      </c>
      <c r="AR8" s="5" t="s">
        <v>591</v>
      </c>
    </row>
    <row r="9" spans="1:45" x14ac:dyDescent="0.25">
      <c r="A9" s="18" t="s">
        <v>139</v>
      </c>
      <c r="D9" s="3" t="s">
        <v>121</v>
      </c>
      <c r="E9" s="3" t="s">
        <v>121</v>
      </c>
      <c r="G9" s="3" t="s">
        <v>376</v>
      </c>
      <c r="J9" s="3" t="s">
        <v>93</v>
      </c>
      <c r="L9" s="3" t="s">
        <v>160</v>
      </c>
      <c r="N9" s="8" t="s">
        <v>123</v>
      </c>
      <c r="O9" s="5" t="s">
        <v>122</v>
      </c>
      <c r="S9" s="5" t="s">
        <v>377</v>
      </c>
      <c r="T9" s="20" t="s">
        <v>124</v>
      </c>
      <c r="U9" s="5" t="s">
        <v>124</v>
      </c>
      <c r="AN9" s="5" t="s">
        <v>568</v>
      </c>
      <c r="AR9" s="5" t="s">
        <v>592</v>
      </c>
    </row>
    <row r="10" spans="1:45" x14ac:dyDescent="0.25">
      <c r="A10" s="18" t="s">
        <v>158</v>
      </c>
      <c r="D10" s="3" t="s">
        <v>129</v>
      </c>
      <c r="E10" s="3" t="s">
        <v>129</v>
      </c>
      <c r="G10" s="3" t="s">
        <v>378</v>
      </c>
      <c r="J10" s="3" t="s">
        <v>81</v>
      </c>
      <c r="L10" s="3" t="s">
        <v>167</v>
      </c>
      <c r="N10" s="8" t="s">
        <v>131</v>
      </c>
      <c r="O10" s="5" t="s">
        <v>130</v>
      </c>
      <c r="S10" s="5" t="s">
        <v>83</v>
      </c>
      <c r="T10" s="20" t="s">
        <v>132</v>
      </c>
      <c r="U10" s="5" t="s">
        <v>132</v>
      </c>
      <c r="AN10" s="5" t="s">
        <v>569</v>
      </c>
      <c r="AR10" s="5" t="s">
        <v>593</v>
      </c>
    </row>
    <row r="11" spans="1:45" x14ac:dyDescent="0.25">
      <c r="A11" s="15" t="s">
        <v>379</v>
      </c>
      <c r="D11" s="3" t="s">
        <v>137</v>
      </c>
      <c r="E11" s="3" t="s">
        <v>137</v>
      </c>
      <c r="G11" s="3" t="s">
        <v>380</v>
      </c>
      <c r="J11" s="3" t="s">
        <v>176</v>
      </c>
      <c r="L11" s="5" t="s">
        <v>119</v>
      </c>
      <c r="N11" s="8" t="s">
        <v>381</v>
      </c>
      <c r="O11" s="5" t="s">
        <v>138</v>
      </c>
      <c r="S11" s="5" t="s">
        <v>95</v>
      </c>
      <c r="T11" s="20" t="s">
        <v>4</v>
      </c>
      <c r="U11" s="5" t="s">
        <v>4</v>
      </c>
      <c r="AN11" s="5" t="s">
        <v>570</v>
      </c>
      <c r="AR11" s="5" t="s">
        <v>594</v>
      </c>
    </row>
    <row r="12" spans="1:45" x14ac:dyDescent="0.25">
      <c r="A12" s="15" t="s">
        <v>382</v>
      </c>
      <c r="D12" s="3" t="s">
        <v>143</v>
      </c>
      <c r="E12" s="3" t="s">
        <v>143</v>
      </c>
      <c r="G12" s="3" t="s">
        <v>383</v>
      </c>
      <c r="J12" s="3" t="s">
        <v>384</v>
      </c>
      <c r="L12" s="5" t="s">
        <v>148</v>
      </c>
      <c r="N12" s="8" t="s">
        <v>385</v>
      </c>
      <c r="O12" s="5" t="s">
        <v>144</v>
      </c>
      <c r="S12" s="5" t="s">
        <v>104</v>
      </c>
      <c r="T12" s="20" t="s">
        <v>145</v>
      </c>
      <c r="U12" s="5" t="s">
        <v>145</v>
      </c>
      <c r="AR12" s="5" t="s">
        <v>595</v>
      </c>
    </row>
    <row r="13" spans="1:45" x14ac:dyDescent="0.25">
      <c r="A13" s="3" t="s">
        <v>53</v>
      </c>
      <c r="D13" s="3" t="s">
        <v>150</v>
      </c>
      <c r="E13" s="3" t="s">
        <v>150</v>
      </c>
      <c r="G13" s="3" t="s">
        <v>386</v>
      </c>
      <c r="J13" s="5" t="s">
        <v>110</v>
      </c>
      <c r="L13" s="5" t="s">
        <v>141</v>
      </c>
      <c r="O13" s="5" t="s">
        <v>178</v>
      </c>
      <c r="S13" s="5" t="s">
        <v>387</v>
      </c>
      <c r="T13" s="20" t="s">
        <v>151</v>
      </c>
      <c r="U13" s="5" t="s">
        <v>151</v>
      </c>
      <c r="AR13" s="5" t="s">
        <v>596</v>
      </c>
    </row>
    <row r="14" spans="1:45" x14ac:dyDescent="0.25">
      <c r="A14" s="3" t="s">
        <v>388</v>
      </c>
      <c r="D14" s="3" t="s">
        <v>156</v>
      </c>
      <c r="E14" s="3" t="s">
        <v>156</v>
      </c>
      <c r="G14" s="5" t="s">
        <v>389</v>
      </c>
      <c r="J14" s="5" t="s">
        <v>118</v>
      </c>
      <c r="L14" s="5" t="s">
        <v>82</v>
      </c>
      <c r="O14" s="5" t="s">
        <v>182</v>
      </c>
      <c r="S14" s="5" t="s">
        <v>390</v>
      </c>
      <c r="T14" s="20" t="s">
        <v>157</v>
      </c>
      <c r="U14" s="5" t="s">
        <v>157</v>
      </c>
      <c r="AR14" s="5" t="s">
        <v>597</v>
      </c>
    </row>
    <row r="15" spans="1:45" x14ac:dyDescent="0.25">
      <c r="A15" s="3" t="s">
        <v>391</v>
      </c>
      <c r="G15" s="5" t="s">
        <v>392</v>
      </c>
      <c r="J15" s="5" t="s">
        <v>393</v>
      </c>
      <c r="L15" s="5" t="s">
        <v>154</v>
      </c>
      <c r="O15" s="5" t="s">
        <v>192</v>
      </c>
      <c r="S15" s="5" t="s">
        <v>394</v>
      </c>
      <c r="T15" s="20" t="s">
        <v>163</v>
      </c>
      <c r="U15" s="5" t="s">
        <v>163</v>
      </c>
      <c r="AR15" s="5" t="s">
        <v>598</v>
      </c>
    </row>
    <row r="16" spans="1:45" x14ac:dyDescent="0.25">
      <c r="A16" s="3" t="s">
        <v>395</v>
      </c>
      <c r="G16" s="5" t="s">
        <v>396</v>
      </c>
      <c r="J16" s="5" t="s">
        <v>397</v>
      </c>
      <c r="L16" s="5" t="s">
        <v>94</v>
      </c>
      <c r="O16" s="5" t="s">
        <v>200</v>
      </c>
      <c r="S16" s="5" t="s">
        <v>398</v>
      </c>
      <c r="T16" s="20" t="s">
        <v>170</v>
      </c>
      <c r="U16" s="5" t="s">
        <v>170</v>
      </c>
      <c r="AR16" s="5" t="s">
        <v>599</v>
      </c>
    </row>
    <row r="17" spans="1:44" x14ac:dyDescent="0.25">
      <c r="A17" s="3" t="s">
        <v>399</v>
      </c>
      <c r="G17" s="5" t="s">
        <v>400</v>
      </c>
      <c r="J17" s="5" t="s">
        <v>134</v>
      </c>
      <c r="L17" s="5" t="s">
        <v>70</v>
      </c>
      <c r="O17" s="5" t="s">
        <v>401</v>
      </c>
      <c r="S17" s="5" t="s">
        <v>402</v>
      </c>
      <c r="T17" s="20" t="s">
        <v>174</v>
      </c>
      <c r="U17" s="5" t="s">
        <v>174</v>
      </c>
      <c r="AR17" s="5" t="s">
        <v>600</v>
      </c>
    </row>
    <row r="18" spans="1:44" x14ac:dyDescent="0.25">
      <c r="A18" s="3" t="s">
        <v>403</v>
      </c>
      <c r="G18" s="5" t="s">
        <v>404</v>
      </c>
      <c r="J18" s="5" t="s">
        <v>140</v>
      </c>
      <c r="O18" s="5" t="s">
        <v>405</v>
      </c>
      <c r="S18" s="5" t="s">
        <v>120</v>
      </c>
      <c r="T18" s="20" t="s">
        <v>179</v>
      </c>
      <c r="U18" s="5" t="s">
        <v>179</v>
      </c>
      <c r="AR18" s="5" t="s">
        <v>601</v>
      </c>
    </row>
    <row r="19" spans="1:44" x14ac:dyDescent="0.25">
      <c r="A19" s="3" t="s">
        <v>80</v>
      </c>
      <c r="G19" s="5" t="s">
        <v>406</v>
      </c>
      <c r="J19" s="5" t="s">
        <v>147</v>
      </c>
      <c r="O19" s="5" t="s">
        <v>407</v>
      </c>
      <c r="S19" s="5" t="s">
        <v>408</v>
      </c>
      <c r="T19" s="20" t="s">
        <v>183</v>
      </c>
      <c r="U19" s="5" t="s">
        <v>183</v>
      </c>
      <c r="AR19" s="5" t="s">
        <v>602</v>
      </c>
    </row>
    <row r="20" spans="1:44" x14ac:dyDescent="0.25">
      <c r="A20" s="3" t="s">
        <v>92</v>
      </c>
      <c r="G20" s="5" t="s">
        <v>409</v>
      </c>
      <c r="J20" s="5" t="s">
        <v>153</v>
      </c>
      <c r="O20" s="5" t="s">
        <v>410</v>
      </c>
      <c r="S20" s="5" t="s">
        <v>411</v>
      </c>
      <c r="T20" s="20" t="s">
        <v>187</v>
      </c>
      <c r="U20" s="5" t="s">
        <v>187</v>
      </c>
      <c r="AR20" s="5" t="s">
        <v>603</v>
      </c>
    </row>
    <row r="21" spans="1:44" x14ac:dyDescent="0.25">
      <c r="A21" s="3" t="s">
        <v>102</v>
      </c>
      <c r="G21" s="5" t="s">
        <v>412</v>
      </c>
      <c r="J21" s="5" t="s">
        <v>159</v>
      </c>
      <c r="O21" s="5" t="s">
        <v>205</v>
      </c>
      <c r="S21" s="5" t="s">
        <v>413</v>
      </c>
      <c r="T21" s="20" t="s">
        <v>193</v>
      </c>
      <c r="U21" s="5" t="s">
        <v>193</v>
      </c>
      <c r="AR21" s="5" t="s">
        <v>604</v>
      </c>
    </row>
    <row r="22" spans="1:44" x14ac:dyDescent="0.25">
      <c r="A22" s="3" t="s">
        <v>414</v>
      </c>
      <c r="G22" s="5" t="s">
        <v>415</v>
      </c>
      <c r="J22" s="5" t="s">
        <v>166</v>
      </c>
      <c r="O22" s="5" t="s">
        <v>209</v>
      </c>
      <c r="S22" s="5" t="s">
        <v>416</v>
      </c>
      <c r="T22" s="20" t="s">
        <v>197</v>
      </c>
      <c r="U22" s="5" t="s">
        <v>197</v>
      </c>
      <c r="AR22" s="5" t="s">
        <v>605</v>
      </c>
    </row>
    <row r="23" spans="1:44" x14ac:dyDescent="0.25">
      <c r="A23" s="3" t="s">
        <v>417</v>
      </c>
      <c r="G23" s="5" t="s">
        <v>418</v>
      </c>
      <c r="J23" s="5" t="s">
        <v>185</v>
      </c>
      <c r="O23" s="5" t="s">
        <v>215</v>
      </c>
      <c r="S23" s="5" t="s">
        <v>419</v>
      </c>
      <c r="T23" s="20" t="s">
        <v>201</v>
      </c>
      <c r="U23" s="5" t="s">
        <v>201</v>
      </c>
      <c r="AR23" s="5" t="s">
        <v>606</v>
      </c>
    </row>
    <row r="24" spans="1:44" x14ac:dyDescent="0.25">
      <c r="A24" s="3" t="s">
        <v>117</v>
      </c>
      <c r="G24" s="5" t="s">
        <v>420</v>
      </c>
      <c r="J24" s="5" t="s">
        <v>189</v>
      </c>
      <c r="O24" s="5" t="s">
        <v>222</v>
      </c>
      <c r="S24" s="5" t="s">
        <v>421</v>
      </c>
      <c r="T24" s="20" t="s">
        <v>206</v>
      </c>
      <c r="U24" s="5" t="s">
        <v>206</v>
      </c>
      <c r="AR24" s="5" t="s">
        <v>607</v>
      </c>
    </row>
    <row r="25" spans="1:44" x14ac:dyDescent="0.25">
      <c r="A25" s="3" t="s">
        <v>422</v>
      </c>
      <c r="G25" s="5" t="s">
        <v>423</v>
      </c>
      <c r="J25" s="5" t="s">
        <v>126</v>
      </c>
      <c r="O25" s="5" t="s">
        <v>226</v>
      </c>
      <c r="S25" s="5" t="s">
        <v>424</v>
      </c>
      <c r="T25" s="20" t="s">
        <v>210</v>
      </c>
      <c r="U25" s="5" t="s">
        <v>210</v>
      </c>
      <c r="AR25" s="5" t="s">
        <v>608</v>
      </c>
    </row>
    <row r="26" spans="1:44" x14ac:dyDescent="0.25">
      <c r="A26" s="3" t="s">
        <v>152</v>
      </c>
      <c r="G26" s="5" t="s">
        <v>425</v>
      </c>
      <c r="J26" s="5" t="s">
        <v>195</v>
      </c>
      <c r="O26" s="5" t="s">
        <v>230</v>
      </c>
      <c r="S26" s="5" t="s">
        <v>426</v>
      </c>
      <c r="T26" s="20" t="s">
        <v>213</v>
      </c>
      <c r="U26" s="5" t="s">
        <v>213</v>
      </c>
      <c r="AR26" s="5" t="s">
        <v>609</v>
      </c>
    </row>
    <row r="27" spans="1:44" x14ac:dyDescent="0.25">
      <c r="A27" s="3" t="s">
        <v>133</v>
      </c>
      <c r="G27" s="5" t="s">
        <v>427</v>
      </c>
      <c r="J27" s="5" t="s">
        <v>203</v>
      </c>
      <c r="O27" s="5" t="s">
        <v>234</v>
      </c>
      <c r="S27" s="5" t="s">
        <v>428</v>
      </c>
      <c r="T27" s="20" t="s">
        <v>216</v>
      </c>
      <c r="U27" s="5" t="s">
        <v>216</v>
      </c>
      <c r="AR27" s="5" t="s">
        <v>610</v>
      </c>
    </row>
    <row r="28" spans="1:44" x14ac:dyDescent="0.25">
      <c r="A28" s="3" t="s">
        <v>429</v>
      </c>
      <c r="G28" s="5" t="s">
        <v>430</v>
      </c>
      <c r="J28" s="6" t="s">
        <v>55</v>
      </c>
      <c r="O28" s="5" t="s">
        <v>242</v>
      </c>
      <c r="S28" s="5" t="s">
        <v>431</v>
      </c>
      <c r="T28" s="20" t="s">
        <v>219</v>
      </c>
      <c r="U28" s="5" t="s">
        <v>219</v>
      </c>
      <c r="AR28" s="5" t="s">
        <v>611</v>
      </c>
    </row>
    <row r="29" spans="1:44" x14ac:dyDescent="0.25">
      <c r="A29" s="3" t="s">
        <v>432</v>
      </c>
      <c r="G29" s="5" t="s">
        <v>433</v>
      </c>
      <c r="O29" s="5" t="s">
        <v>247</v>
      </c>
      <c r="S29" s="5" t="s">
        <v>434</v>
      </c>
      <c r="T29" s="20" t="s">
        <v>223</v>
      </c>
      <c r="U29" s="5" t="s">
        <v>223</v>
      </c>
      <c r="AR29" s="5" t="s">
        <v>612</v>
      </c>
    </row>
    <row r="30" spans="1:44" x14ac:dyDescent="0.25">
      <c r="A30" s="3" t="s">
        <v>146</v>
      </c>
      <c r="G30" s="6" t="s">
        <v>55</v>
      </c>
      <c r="O30" s="5" t="s">
        <v>252</v>
      </c>
      <c r="S30" s="5" t="s">
        <v>435</v>
      </c>
      <c r="T30" s="20" t="s">
        <v>227</v>
      </c>
      <c r="U30" s="5" t="s">
        <v>227</v>
      </c>
      <c r="AR30" s="5" t="s">
        <v>613</v>
      </c>
    </row>
    <row r="31" spans="1:44" x14ac:dyDescent="0.25">
      <c r="A31" s="3" t="s">
        <v>165</v>
      </c>
      <c r="O31" s="5" t="s">
        <v>436</v>
      </c>
      <c r="S31" s="5" t="s">
        <v>112</v>
      </c>
      <c r="T31" s="20" t="s">
        <v>231</v>
      </c>
      <c r="U31" s="5" t="s">
        <v>231</v>
      </c>
      <c r="AR31" s="5" t="s">
        <v>614</v>
      </c>
    </row>
    <row r="32" spans="1:44" x14ac:dyDescent="0.25">
      <c r="A32" s="3" t="s">
        <v>437</v>
      </c>
      <c r="O32" s="5" t="s">
        <v>438</v>
      </c>
      <c r="S32" s="5" t="s">
        <v>439</v>
      </c>
      <c r="T32" s="20" t="s">
        <v>235</v>
      </c>
      <c r="U32" s="5" t="s">
        <v>235</v>
      </c>
      <c r="AR32" s="5" t="s">
        <v>615</v>
      </c>
    </row>
    <row r="33" spans="1:44" x14ac:dyDescent="0.25">
      <c r="A33" s="3" t="s">
        <v>440</v>
      </c>
      <c r="S33" s="5" t="s">
        <v>441</v>
      </c>
      <c r="T33" s="20" t="s">
        <v>239</v>
      </c>
      <c r="U33" s="5" t="s">
        <v>239</v>
      </c>
      <c r="AR33" s="5" t="s">
        <v>616</v>
      </c>
    </row>
    <row r="34" spans="1:44" x14ac:dyDescent="0.25">
      <c r="A34" s="3" t="s">
        <v>442</v>
      </c>
      <c r="S34" s="5" t="s">
        <v>128</v>
      </c>
      <c r="T34" s="20" t="s">
        <v>243</v>
      </c>
      <c r="U34" s="5" t="s">
        <v>243</v>
      </c>
      <c r="AR34" s="5" t="s">
        <v>617</v>
      </c>
    </row>
    <row r="35" spans="1:44" x14ac:dyDescent="0.25">
      <c r="A35" s="3" t="s">
        <v>171</v>
      </c>
      <c r="S35" s="5" t="s">
        <v>136</v>
      </c>
      <c r="T35" s="20" t="s">
        <v>245</v>
      </c>
      <c r="U35" s="5" t="s">
        <v>245</v>
      </c>
      <c r="AR35" s="5" t="s">
        <v>618</v>
      </c>
    </row>
    <row r="36" spans="1:44" x14ac:dyDescent="0.25">
      <c r="A36" s="3" t="s">
        <v>175</v>
      </c>
      <c r="S36" s="5" t="s">
        <v>443</v>
      </c>
      <c r="T36" s="20" t="s">
        <v>248</v>
      </c>
      <c r="U36" s="5" t="s">
        <v>248</v>
      </c>
      <c r="AR36" s="5" t="s">
        <v>619</v>
      </c>
    </row>
    <row r="37" spans="1:44" x14ac:dyDescent="0.25">
      <c r="A37" s="3" t="s">
        <v>180</v>
      </c>
      <c r="S37" s="5" t="s">
        <v>142</v>
      </c>
      <c r="T37" s="20" t="s">
        <v>250</v>
      </c>
      <c r="U37" s="5" t="s">
        <v>250</v>
      </c>
      <c r="AR37" s="5" t="s">
        <v>620</v>
      </c>
    </row>
    <row r="38" spans="1:44" x14ac:dyDescent="0.25">
      <c r="A38" s="3" t="s">
        <v>184</v>
      </c>
      <c r="S38" s="5" t="s">
        <v>444</v>
      </c>
      <c r="T38" s="20" t="s">
        <v>253</v>
      </c>
      <c r="U38" s="5" t="s">
        <v>253</v>
      </c>
      <c r="AR38" s="5" t="s">
        <v>621</v>
      </c>
    </row>
    <row r="39" spans="1:44" x14ac:dyDescent="0.25">
      <c r="A39" s="3" t="s">
        <v>188</v>
      </c>
      <c r="S39" s="5" t="s">
        <v>445</v>
      </c>
      <c r="T39" s="20" t="s">
        <v>255</v>
      </c>
      <c r="U39" s="5" t="s">
        <v>255</v>
      </c>
      <c r="AR39" s="5" t="s">
        <v>622</v>
      </c>
    </row>
    <row r="40" spans="1:44" x14ac:dyDescent="0.25">
      <c r="A40" s="3" t="s">
        <v>446</v>
      </c>
      <c r="S40" s="5" t="s">
        <v>155</v>
      </c>
      <c r="T40" s="20" t="s">
        <v>256</v>
      </c>
      <c r="U40" s="5" t="s">
        <v>256</v>
      </c>
      <c r="AR40" s="5" t="s">
        <v>623</v>
      </c>
    </row>
    <row r="41" spans="1:44" x14ac:dyDescent="0.25">
      <c r="A41" s="3" t="s">
        <v>447</v>
      </c>
      <c r="S41" s="5" t="s">
        <v>149</v>
      </c>
      <c r="T41" s="20" t="s">
        <v>258</v>
      </c>
      <c r="U41" s="5" t="s">
        <v>258</v>
      </c>
      <c r="AR41" s="5" t="s">
        <v>624</v>
      </c>
    </row>
    <row r="42" spans="1:44" x14ac:dyDescent="0.25">
      <c r="A42" s="3" t="s">
        <v>448</v>
      </c>
      <c r="S42" s="5" t="s">
        <v>161</v>
      </c>
      <c r="T42" s="20" t="s">
        <v>260</v>
      </c>
      <c r="U42" s="5" t="s">
        <v>260</v>
      </c>
      <c r="AR42" s="5" t="s">
        <v>625</v>
      </c>
    </row>
    <row r="43" spans="1:44" x14ac:dyDescent="0.25">
      <c r="A43" s="3" t="s">
        <v>202</v>
      </c>
      <c r="S43" s="5" t="s">
        <v>449</v>
      </c>
      <c r="T43" s="20" t="s">
        <v>262</v>
      </c>
      <c r="U43" s="5" t="s">
        <v>262</v>
      </c>
      <c r="AR43" s="5" t="s">
        <v>626</v>
      </c>
    </row>
    <row r="44" spans="1:44" x14ac:dyDescent="0.25">
      <c r="A44" s="3" t="s">
        <v>207</v>
      </c>
      <c r="S44" s="5" t="s">
        <v>168</v>
      </c>
      <c r="T44" s="20" t="s">
        <v>264</v>
      </c>
      <c r="U44" s="5" t="s">
        <v>264</v>
      </c>
      <c r="AR44" s="5" t="s">
        <v>627</v>
      </c>
    </row>
    <row r="45" spans="1:44" x14ac:dyDescent="0.25">
      <c r="A45" s="3" t="s">
        <v>224</v>
      </c>
      <c r="S45" s="5" t="s">
        <v>173</v>
      </c>
      <c r="T45" s="20" t="s">
        <v>266</v>
      </c>
      <c r="U45" s="5" t="s">
        <v>266</v>
      </c>
      <c r="AR45" s="5" t="s">
        <v>628</v>
      </c>
    </row>
    <row r="46" spans="1:44" x14ac:dyDescent="0.25">
      <c r="A46" s="3" t="s">
        <v>450</v>
      </c>
      <c r="S46" s="5" t="s">
        <v>451</v>
      </c>
      <c r="T46" s="20" t="s">
        <v>267</v>
      </c>
      <c r="U46" s="5" t="s">
        <v>267</v>
      </c>
      <c r="AR46" s="5" t="s">
        <v>629</v>
      </c>
    </row>
    <row r="47" spans="1:44" x14ac:dyDescent="0.25">
      <c r="A47" s="3" t="s">
        <v>452</v>
      </c>
      <c r="S47" s="5" t="s">
        <v>177</v>
      </c>
      <c r="T47" s="20" t="s">
        <v>269</v>
      </c>
      <c r="U47" s="5" t="s">
        <v>269</v>
      </c>
      <c r="AR47" s="5" t="s">
        <v>630</v>
      </c>
    </row>
    <row r="48" spans="1:44" x14ac:dyDescent="0.25">
      <c r="A48" s="3" t="s">
        <v>228</v>
      </c>
      <c r="S48" s="5" t="s">
        <v>453</v>
      </c>
      <c r="T48" s="20" t="s">
        <v>271</v>
      </c>
      <c r="U48" s="5" t="s">
        <v>271</v>
      </c>
      <c r="AR48" s="5" t="s">
        <v>631</v>
      </c>
    </row>
    <row r="49" spans="1:44" x14ac:dyDescent="0.25">
      <c r="A49" s="3" t="s">
        <v>454</v>
      </c>
      <c r="S49" s="5" t="s">
        <v>455</v>
      </c>
      <c r="T49" s="20" t="s">
        <v>273</v>
      </c>
      <c r="U49" s="5" t="s">
        <v>273</v>
      </c>
      <c r="AR49" s="5" t="s">
        <v>632</v>
      </c>
    </row>
    <row r="50" spans="1:44" x14ac:dyDescent="0.25">
      <c r="A50" s="3" t="s">
        <v>456</v>
      </c>
      <c r="S50" s="5" t="s">
        <v>457</v>
      </c>
      <c r="T50" s="20" t="s">
        <v>275</v>
      </c>
      <c r="U50" s="5" t="s">
        <v>275</v>
      </c>
      <c r="AR50" s="5" t="s">
        <v>633</v>
      </c>
    </row>
    <row r="51" spans="1:44" x14ac:dyDescent="0.25">
      <c r="A51" s="3" t="s">
        <v>458</v>
      </c>
      <c r="S51" s="5" t="s">
        <v>186</v>
      </c>
      <c r="T51" s="20" t="s">
        <v>277</v>
      </c>
      <c r="U51" s="5" t="s">
        <v>277</v>
      </c>
      <c r="AR51" s="5" t="s">
        <v>634</v>
      </c>
    </row>
    <row r="52" spans="1:44" x14ac:dyDescent="0.25">
      <c r="A52" s="3" t="s">
        <v>459</v>
      </c>
      <c r="S52" s="5" t="s">
        <v>460</v>
      </c>
      <c r="T52" s="20" t="s">
        <v>279</v>
      </c>
      <c r="U52" s="5" t="s">
        <v>279</v>
      </c>
      <c r="AR52" s="5" t="s">
        <v>635</v>
      </c>
    </row>
    <row r="53" spans="1:44" x14ac:dyDescent="0.25">
      <c r="A53" s="3" t="s">
        <v>461</v>
      </c>
      <c r="S53" s="5" t="s">
        <v>462</v>
      </c>
      <c r="T53" s="20" t="s">
        <v>281</v>
      </c>
      <c r="U53" s="5" t="s">
        <v>281</v>
      </c>
      <c r="AR53" s="5" t="s">
        <v>636</v>
      </c>
    </row>
    <row r="54" spans="1:44" x14ac:dyDescent="0.25">
      <c r="A54" s="3" t="s">
        <v>463</v>
      </c>
      <c r="S54" s="5" t="s">
        <v>190</v>
      </c>
      <c r="T54" s="20" t="s">
        <v>283</v>
      </c>
      <c r="U54" s="5" t="s">
        <v>283</v>
      </c>
      <c r="AR54" s="5" t="s">
        <v>637</v>
      </c>
    </row>
    <row r="55" spans="1:44" x14ac:dyDescent="0.25">
      <c r="A55" s="3" t="s">
        <v>464</v>
      </c>
      <c r="S55" s="5" t="s">
        <v>196</v>
      </c>
      <c r="T55" s="20" t="s">
        <v>285</v>
      </c>
      <c r="U55" s="5" t="s">
        <v>285</v>
      </c>
      <c r="AR55" s="5" t="s">
        <v>638</v>
      </c>
    </row>
    <row r="56" spans="1:44" x14ac:dyDescent="0.25">
      <c r="A56" s="3" t="s">
        <v>232</v>
      </c>
      <c r="S56" s="5" t="s">
        <v>199</v>
      </c>
      <c r="T56" s="20" t="s">
        <v>287</v>
      </c>
      <c r="U56" s="5" t="s">
        <v>287</v>
      </c>
      <c r="AR56" s="5" t="s">
        <v>639</v>
      </c>
    </row>
    <row r="57" spans="1:44" x14ac:dyDescent="0.25">
      <c r="A57" s="3" t="s">
        <v>465</v>
      </c>
      <c r="S57" s="5" t="s">
        <v>466</v>
      </c>
      <c r="T57" s="20" t="s">
        <v>467</v>
      </c>
      <c r="U57" s="5" t="s">
        <v>467</v>
      </c>
      <c r="AR57" s="5" t="s">
        <v>640</v>
      </c>
    </row>
    <row r="58" spans="1:44" x14ac:dyDescent="0.25">
      <c r="A58" s="3" t="s">
        <v>468</v>
      </c>
      <c r="S58" s="5" t="s">
        <v>204</v>
      </c>
      <c r="T58" s="20" t="s">
        <v>469</v>
      </c>
      <c r="U58" s="5" t="s">
        <v>469</v>
      </c>
      <c r="AR58" s="5" t="s">
        <v>641</v>
      </c>
    </row>
    <row r="59" spans="1:44" x14ac:dyDescent="0.25">
      <c r="A59" s="3" t="s">
        <v>470</v>
      </c>
      <c r="S59" s="5" t="s">
        <v>471</v>
      </c>
      <c r="T59" s="20" t="s">
        <v>472</v>
      </c>
      <c r="U59" s="5" t="s">
        <v>472</v>
      </c>
      <c r="AR59" s="5" t="s">
        <v>642</v>
      </c>
    </row>
    <row r="60" spans="1:44" x14ac:dyDescent="0.25">
      <c r="A60" s="3" t="s">
        <v>473</v>
      </c>
      <c r="S60" s="5" t="s">
        <v>208</v>
      </c>
      <c r="T60" s="20" t="s">
        <v>474</v>
      </c>
      <c r="U60" s="5" t="s">
        <v>474</v>
      </c>
      <c r="AR60" s="5" t="s">
        <v>643</v>
      </c>
    </row>
    <row r="61" spans="1:44" x14ac:dyDescent="0.25">
      <c r="A61" s="3" t="s">
        <v>475</v>
      </c>
      <c r="S61" s="5" t="s">
        <v>476</v>
      </c>
      <c r="T61" s="20" t="s">
        <v>477</v>
      </c>
      <c r="U61" s="5" t="s">
        <v>477</v>
      </c>
      <c r="AR61" s="5" t="s">
        <v>644</v>
      </c>
    </row>
    <row r="62" spans="1:44" x14ac:dyDescent="0.25">
      <c r="A62" s="3" t="s">
        <v>478</v>
      </c>
      <c r="S62" s="5" t="s">
        <v>212</v>
      </c>
      <c r="T62" s="20" t="s">
        <v>479</v>
      </c>
      <c r="U62" s="5" t="s">
        <v>479</v>
      </c>
      <c r="AR62" s="5" t="s">
        <v>645</v>
      </c>
    </row>
    <row r="63" spans="1:44" x14ac:dyDescent="0.25">
      <c r="A63" s="3" t="s">
        <v>236</v>
      </c>
      <c r="S63" s="5" t="s">
        <v>214</v>
      </c>
      <c r="T63" s="20" t="s">
        <v>480</v>
      </c>
      <c r="U63" s="5" t="s">
        <v>480</v>
      </c>
      <c r="AR63" s="5" t="s">
        <v>646</v>
      </c>
    </row>
    <row r="64" spans="1:44" x14ac:dyDescent="0.25">
      <c r="A64" s="3" t="s">
        <v>240</v>
      </c>
      <c r="S64" s="5" t="s">
        <v>481</v>
      </c>
      <c r="T64" s="20" t="s">
        <v>482</v>
      </c>
      <c r="U64" s="5" t="s">
        <v>482</v>
      </c>
      <c r="AR64" s="5" t="s">
        <v>647</v>
      </c>
    </row>
    <row r="65" spans="1:44" x14ac:dyDescent="0.25">
      <c r="A65" s="3" t="s">
        <v>483</v>
      </c>
      <c r="S65" s="5" t="s">
        <v>484</v>
      </c>
      <c r="T65" s="20" t="s">
        <v>485</v>
      </c>
      <c r="U65" s="5" t="s">
        <v>485</v>
      </c>
      <c r="AR65" s="5" t="s">
        <v>648</v>
      </c>
    </row>
    <row r="66" spans="1:44" x14ac:dyDescent="0.25">
      <c r="A66" s="3" t="s">
        <v>486</v>
      </c>
      <c r="S66" s="5" t="s">
        <v>251</v>
      </c>
      <c r="T66" s="20" t="s">
        <v>487</v>
      </c>
      <c r="U66" s="5" t="s">
        <v>487</v>
      </c>
      <c r="AR66" s="5" t="s">
        <v>649</v>
      </c>
    </row>
    <row r="67" spans="1:44" x14ac:dyDescent="0.25">
      <c r="A67" s="3" t="s">
        <v>488</v>
      </c>
      <c r="S67" s="5" t="s">
        <v>489</v>
      </c>
      <c r="AR67" s="5" t="s">
        <v>650</v>
      </c>
    </row>
    <row r="68" spans="1:44" x14ac:dyDescent="0.25">
      <c r="A68" s="3" t="s">
        <v>490</v>
      </c>
      <c r="S68" s="5" t="s">
        <v>491</v>
      </c>
      <c r="AR68" s="5" t="s">
        <v>651</v>
      </c>
    </row>
    <row r="69" spans="1:44" x14ac:dyDescent="0.25">
      <c r="A69" s="3" t="s">
        <v>492</v>
      </c>
      <c r="S69" s="5" t="s">
        <v>218</v>
      </c>
      <c r="AR69" s="5" t="s">
        <v>652</v>
      </c>
    </row>
    <row r="70" spans="1:44" x14ac:dyDescent="0.25">
      <c r="A70" s="3" t="s">
        <v>493</v>
      </c>
      <c r="S70" s="5" t="s">
        <v>221</v>
      </c>
      <c r="AR70" s="5" t="s">
        <v>653</v>
      </c>
    </row>
    <row r="71" spans="1:44" x14ac:dyDescent="0.25">
      <c r="S71" s="5" t="s">
        <v>225</v>
      </c>
      <c r="AR71" s="5" t="s">
        <v>654</v>
      </c>
    </row>
    <row r="72" spans="1:44" x14ac:dyDescent="0.25">
      <c r="S72" s="5" t="s">
        <v>229</v>
      </c>
      <c r="AR72" s="5" t="s">
        <v>655</v>
      </c>
    </row>
    <row r="73" spans="1:44" x14ac:dyDescent="0.25">
      <c r="S73" s="5" t="s">
        <v>494</v>
      </c>
      <c r="AR73" s="5" t="s">
        <v>656</v>
      </c>
    </row>
    <row r="74" spans="1:44" x14ac:dyDescent="0.25">
      <c r="S74" s="5" t="s">
        <v>495</v>
      </c>
      <c r="AR74" s="5" t="s">
        <v>657</v>
      </c>
    </row>
    <row r="75" spans="1:44" x14ac:dyDescent="0.25">
      <c r="S75" s="5" t="s">
        <v>238</v>
      </c>
      <c r="AR75" s="5" t="s">
        <v>658</v>
      </c>
    </row>
    <row r="76" spans="1:44" x14ac:dyDescent="0.25">
      <c r="S76" s="5" t="s">
        <v>496</v>
      </c>
      <c r="AR76" s="5" t="s">
        <v>659</v>
      </c>
    </row>
    <row r="77" spans="1:44" x14ac:dyDescent="0.25">
      <c r="S77" s="5" t="s">
        <v>497</v>
      </c>
      <c r="AR77" s="5" t="s">
        <v>660</v>
      </c>
    </row>
    <row r="78" spans="1:44" x14ac:dyDescent="0.25">
      <c r="S78" s="5" t="s">
        <v>233</v>
      </c>
      <c r="AR78" s="5" t="s">
        <v>661</v>
      </c>
    </row>
    <row r="79" spans="1:44" x14ac:dyDescent="0.25">
      <c r="S79" s="5" t="s">
        <v>333</v>
      </c>
      <c r="AR79" s="5" t="s">
        <v>662</v>
      </c>
    </row>
    <row r="80" spans="1:44" x14ac:dyDescent="0.25">
      <c r="S80" s="5" t="s">
        <v>241</v>
      </c>
      <c r="AR80" s="5" t="s">
        <v>663</v>
      </c>
    </row>
    <row r="81" spans="19:44" x14ac:dyDescent="0.25">
      <c r="S81" s="5" t="s">
        <v>244</v>
      </c>
      <c r="AR81" s="5" t="s">
        <v>664</v>
      </c>
    </row>
    <row r="82" spans="19:44" x14ac:dyDescent="0.25">
      <c r="S82" s="5" t="s">
        <v>246</v>
      </c>
      <c r="AR82" s="5" t="s">
        <v>665</v>
      </c>
    </row>
    <row r="83" spans="19:44" x14ac:dyDescent="0.25">
      <c r="S83" s="5" t="s">
        <v>249</v>
      </c>
      <c r="AR83" s="5" t="s">
        <v>666</v>
      </c>
    </row>
    <row r="84" spans="19:44" x14ac:dyDescent="0.25">
      <c r="S84" s="5" t="s">
        <v>334</v>
      </c>
      <c r="AR84" s="5" t="s">
        <v>667</v>
      </c>
    </row>
    <row r="85" spans="19:44" x14ac:dyDescent="0.25">
      <c r="S85" s="5" t="s">
        <v>498</v>
      </c>
      <c r="AR85" s="5" t="s">
        <v>668</v>
      </c>
    </row>
    <row r="86" spans="19:44" x14ac:dyDescent="0.25">
      <c r="S86" s="5" t="s">
        <v>300</v>
      </c>
      <c r="AR86" s="5" t="s">
        <v>669</v>
      </c>
    </row>
    <row r="87" spans="19:44" x14ac:dyDescent="0.25">
      <c r="S87" s="5" t="s">
        <v>254</v>
      </c>
      <c r="AR87" s="5" t="s">
        <v>670</v>
      </c>
    </row>
    <row r="88" spans="19:44" x14ac:dyDescent="0.25">
      <c r="S88" s="5" t="s">
        <v>499</v>
      </c>
      <c r="AR88" s="5" t="s">
        <v>671</v>
      </c>
    </row>
    <row r="89" spans="19:44" x14ac:dyDescent="0.25">
      <c r="S89" s="5" t="s">
        <v>500</v>
      </c>
      <c r="AR89" s="5" t="s">
        <v>672</v>
      </c>
    </row>
    <row r="90" spans="19:44" x14ac:dyDescent="0.25">
      <c r="S90" s="5" t="s">
        <v>501</v>
      </c>
      <c r="AR90" s="5" t="s">
        <v>673</v>
      </c>
    </row>
    <row r="91" spans="19:44" x14ac:dyDescent="0.25">
      <c r="S91" s="5" t="s">
        <v>257</v>
      </c>
      <c r="AR91" s="5" t="s">
        <v>674</v>
      </c>
    </row>
    <row r="92" spans="19:44" x14ac:dyDescent="0.25">
      <c r="S92" s="5" t="s">
        <v>502</v>
      </c>
      <c r="AR92" s="5" t="s">
        <v>675</v>
      </c>
    </row>
    <row r="93" spans="19:44" x14ac:dyDescent="0.25">
      <c r="S93" s="5" t="s">
        <v>272</v>
      </c>
      <c r="AR93" s="5" t="s">
        <v>676</v>
      </c>
    </row>
    <row r="94" spans="19:44" x14ac:dyDescent="0.25">
      <c r="S94" s="5" t="s">
        <v>259</v>
      </c>
      <c r="AR94" s="5" t="s">
        <v>677</v>
      </c>
    </row>
    <row r="95" spans="19:44" x14ac:dyDescent="0.25">
      <c r="S95" s="5" t="s">
        <v>261</v>
      </c>
      <c r="AR95" s="5" t="s">
        <v>678</v>
      </c>
    </row>
    <row r="96" spans="19:44" x14ac:dyDescent="0.25">
      <c r="S96" s="5" t="s">
        <v>503</v>
      </c>
      <c r="AR96" s="5" t="s">
        <v>679</v>
      </c>
    </row>
    <row r="97" spans="19:44" x14ac:dyDescent="0.25">
      <c r="S97" s="5" t="s">
        <v>504</v>
      </c>
      <c r="AR97" s="5" t="s">
        <v>680</v>
      </c>
    </row>
    <row r="98" spans="19:44" x14ac:dyDescent="0.25">
      <c r="S98" s="5" t="s">
        <v>505</v>
      </c>
      <c r="AR98" s="5" t="s">
        <v>681</v>
      </c>
    </row>
    <row r="99" spans="19:44" x14ac:dyDescent="0.25">
      <c r="S99" s="5" t="s">
        <v>263</v>
      </c>
      <c r="AR99" s="5" t="s">
        <v>682</v>
      </c>
    </row>
    <row r="100" spans="19:44" x14ac:dyDescent="0.25">
      <c r="S100" s="5" t="s">
        <v>506</v>
      </c>
      <c r="AR100" s="5" t="s">
        <v>683</v>
      </c>
    </row>
    <row r="101" spans="19:44" x14ac:dyDescent="0.25">
      <c r="S101" s="5" t="s">
        <v>507</v>
      </c>
      <c r="AR101" s="5" t="s">
        <v>684</v>
      </c>
    </row>
    <row r="102" spans="19:44" x14ac:dyDescent="0.25">
      <c r="S102" s="5" t="s">
        <v>508</v>
      </c>
      <c r="AR102" s="5" t="s">
        <v>685</v>
      </c>
    </row>
    <row r="103" spans="19:44" x14ac:dyDescent="0.25">
      <c r="S103" s="5" t="s">
        <v>509</v>
      </c>
      <c r="AR103" s="5" t="s">
        <v>686</v>
      </c>
    </row>
    <row r="104" spans="19:44" x14ac:dyDescent="0.25">
      <c r="S104" s="5" t="s">
        <v>265</v>
      </c>
      <c r="AR104" s="5" t="s">
        <v>687</v>
      </c>
    </row>
    <row r="105" spans="19:44" x14ac:dyDescent="0.25">
      <c r="S105" s="5" t="s">
        <v>510</v>
      </c>
      <c r="AR105" s="5" t="s">
        <v>688</v>
      </c>
    </row>
    <row r="106" spans="19:44" x14ac:dyDescent="0.25">
      <c r="S106" s="5" t="s">
        <v>268</v>
      </c>
      <c r="AR106" s="5" t="s">
        <v>689</v>
      </c>
    </row>
    <row r="107" spans="19:44" x14ac:dyDescent="0.25">
      <c r="S107" s="5" t="s">
        <v>335</v>
      </c>
      <c r="AR107" s="5" t="s">
        <v>690</v>
      </c>
    </row>
    <row r="108" spans="19:44" x14ac:dyDescent="0.25">
      <c r="S108" s="5" t="s">
        <v>270</v>
      </c>
      <c r="AR108" s="5" t="s">
        <v>691</v>
      </c>
    </row>
    <row r="109" spans="19:44" x14ac:dyDescent="0.25">
      <c r="S109" s="5" t="s">
        <v>511</v>
      </c>
      <c r="AR109" s="5" t="s">
        <v>692</v>
      </c>
    </row>
    <row r="110" spans="19:44" x14ac:dyDescent="0.25">
      <c r="S110" s="5" t="s">
        <v>274</v>
      </c>
      <c r="AR110" s="5" t="s">
        <v>693</v>
      </c>
    </row>
    <row r="111" spans="19:44" x14ac:dyDescent="0.25">
      <c r="S111" s="5" t="s">
        <v>512</v>
      </c>
      <c r="AR111" s="5" t="s">
        <v>580</v>
      </c>
    </row>
    <row r="112" spans="19:44" x14ac:dyDescent="0.25">
      <c r="S112" s="5" t="s">
        <v>513</v>
      </c>
    </row>
    <row r="113" spans="19:19" x14ac:dyDescent="0.25">
      <c r="S113" s="5" t="s">
        <v>280</v>
      </c>
    </row>
    <row r="114" spans="19:19" x14ac:dyDescent="0.25">
      <c r="S114" s="5" t="s">
        <v>278</v>
      </c>
    </row>
    <row r="115" spans="19:19" x14ac:dyDescent="0.25">
      <c r="S115" s="5" t="s">
        <v>276</v>
      </c>
    </row>
    <row r="116" spans="19:19" x14ac:dyDescent="0.25">
      <c r="S116" s="5" t="s">
        <v>336</v>
      </c>
    </row>
    <row r="117" spans="19:19" x14ac:dyDescent="0.25">
      <c r="S117" s="5" t="s">
        <v>282</v>
      </c>
    </row>
    <row r="118" spans="19:19" x14ac:dyDescent="0.25">
      <c r="S118" s="5" t="s">
        <v>284</v>
      </c>
    </row>
    <row r="119" spans="19:19" x14ac:dyDescent="0.25">
      <c r="S119" s="5" t="s">
        <v>514</v>
      </c>
    </row>
    <row r="120" spans="19:19" x14ac:dyDescent="0.25">
      <c r="S120" s="5" t="s">
        <v>515</v>
      </c>
    </row>
    <row r="121" spans="19:19" x14ac:dyDescent="0.25">
      <c r="S121" s="5" t="s">
        <v>516</v>
      </c>
    </row>
    <row r="122" spans="19:19" x14ac:dyDescent="0.25">
      <c r="S122" s="5" t="s">
        <v>517</v>
      </c>
    </row>
    <row r="123" spans="19:19" x14ac:dyDescent="0.25">
      <c r="S123" s="5" t="s">
        <v>518</v>
      </c>
    </row>
    <row r="124" spans="19:19" x14ac:dyDescent="0.25">
      <c r="S124" s="5" t="s">
        <v>286</v>
      </c>
    </row>
    <row r="125" spans="19:19" x14ac:dyDescent="0.25">
      <c r="S125" s="5" t="s">
        <v>519</v>
      </c>
    </row>
    <row r="126" spans="19:19" x14ac:dyDescent="0.25">
      <c r="S126" s="5" t="s">
        <v>520</v>
      </c>
    </row>
    <row r="127" spans="19:19" x14ac:dyDescent="0.25">
      <c r="S127" s="5" t="s">
        <v>288</v>
      </c>
    </row>
    <row r="128" spans="19:19" x14ac:dyDescent="0.25">
      <c r="S128" s="5" t="s">
        <v>290</v>
      </c>
    </row>
    <row r="129" spans="19:19" x14ac:dyDescent="0.25">
      <c r="S129" s="5" t="s">
        <v>289</v>
      </c>
    </row>
    <row r="130" spans="19:19" x14ac:dyDescent="0.25">
      <c r="S130" s="5" t="s">
        <v>521</v>
      </c>
    </row>
    <row r="131" spans="19:19" x14ac:dyDescent="0.25">
      <c r="S131" s="5" t="s">
        <v>291</v>
      </c>
    </row>
    <row r="132" spans="19:19" x14ac:dyDescent="0.25">
      <c r="S132" s="5" t="s">
        <v>292</v>
      </c>
    </row>
    <row r="133" spans="19:19" x14ac:dyDescent="0.25">
      <c r="S133" s="5" t="s">
        <v>293</v>
      </c>
    </row>
    <row r="134" spans="19:19" x14ac:dyDescent="0.25">
      <c r="S134" s="5" t="s">
        <v>522</v>
      </c>
    </row>
    <row r="135" spans="19:19" x14ac:dyDescent="0.25">
      <c r="S135" s="5" t="s">
        <v>523</v>
      </c>
    </row>
    <row r="136" spans="19:19" x14ac:dyDescent="0.25">
      <c r="S136" s="5" t="s">
        <v>294</v>
      </c>
    </row>
    <row r="137" spans="19:19" x14ac:dyDescent="0.25">
      <c r="S137" s="5" t="s">
        <v>524</v>
      </c>
    </row>
    <row r="138" spans="19:19" x14ac:dyDescent="0.25">
      <c r="S138" s="5" t="s">
        <v>525</v>
      </c>
    </row>
    <row r="139" spans="19:19" x14ac:dyDescent="0.25">
      <c r="S139" s="5" t="s">
        <v>526</v>
      </c>
    </row>
    <row r="140" spans="19:19" x14ac:dyDescent="0.25">
      <c r="S140" s="5" t="s">
        <v>296</v>
      </c>
    </row>
    <row r="141" spans="19:19" x14ac:dyDescent="0.25">
      <c r="S141" s="5" t="s">
        <v>297</v>
      </c>
    </row>
    <row r="142" spans="19:19" x14ac:dyDescent="0.25">
      <c r="S142" s="5" t="s">
        <v>527</v>
      </c>
    </row>
    <row r="143" spans="19:19" x14ac:dyDescent="0.25">
      <c r="S143" s="5" t="s">
        <v>298</v>
      </c>
    </row>
    <row r="144" spans="19:19" x14ac:dyDescent="0.25">
      <c r="S144" s="5" t="s">
        <v>299</v>
      </c>
    </row>
    <row r="145" spans="19:19" x14ac:dyDescent="0.25">
      <c r="S145" s="5" t="s">
        <v>301</v>
      </c>
    </row>
    <row r="146" spans="19:19" x14ac:dyDescent="0.25">
      <c r="S146" s="5" t="s">
        <v>302</v>
      </c>
    </row>
    <row r="147" spans="19:19" x14ac:dyDescent="0.25">
      <c r="S147" s="5" t="s">
        <v>303</v>
      </c>
    </row>
    <row r="148" spans="19:19" x14ac:dyDescent="0.25">
      <c r="S148" s="5" t="s">
        <v>528</v>
      </c>
    </row>
    <row r="149" spans="19:19" x14ac:dyDescent="0.25">
      <c r="S149" s="5" t="s">
        <v>304</v>
      </c>
    </row>
    <row r="150" spans="19:19" x14ac:dyDescent="0.25">
      <c r="S150" s="5" t="s">
        <v>529</v>
      </c>
    </row>
    <row r="151" spans="19:19" x14ac:dyDescent="0.25">
      <c r="S151" s="3" t="s">
        <v>530</v>
      </c>
    </row>
    <row r="152" spans="19:19" x14ac:dyDescent="0.25">
      <c r="S152" s="3" t="s">
        <v>531</v>
      </c>
    </row>
    <row r="153" spans="19:19" x14ac:dyDescent="0.25">
      <c r="S153" s="3" t="s">
        <v>532</v>
      </c>
    </row>
    <row r="154" spans="19:19" x14ac:dyDescent="0.25">
      <c r="S154" s="3" t="s">
        <v>533</v>
      </c>
    </row>
    <row r="155" spans="19:19" x14ac:dyDescent="0.25">
      <c r="S155" s="3" t="s">
        <v>534</v>
      </c>
    </row>
    <row r="156" spans="19:19" x14ac:dyDescent="0.25">
      <c r="S156" s="3" t="s">
        <v>535</v>
      </c>
    </row>
    <row r="157" spans="19:19" x14ac:dyDescent="0.25">
      <c r="S157" s="3" t="s">
        <v>306</v>
      </c>
    </row>
    <row r="158" spans="19:19" x14ac:dyDescent="0.25">
      <c r="S158" s="3" t="s">
        <v>305</v>
      </c>
    </row>
    <row r="159" spans="19:19" x14ac:dyDescent="0.25">
      <c r="S159" s="3" t="s">
        <v>326</v>
      </c>
    </row>
    <row r="160" spans="19:19" x14ac:dyDescent="0.25">
      <c r="S160" s="3" t="s">
        <v>536</v>
      </c>
    </row>
    <row r="161" spans="19:19" x14ac:dyDescent="0.25">
      <c r="S161" s="3" t="s">
        <v>307</v>
      </c>
    </row>
    <row r="162" spans="19:19" x14ac:dyDescent="0.25">
      <c r="S162" s="3" t="s">
        <v>308</v>
      </c>
    </row>
    <row r="163" spans="19:19" x14ac:dyDescent="0.25">
      <c r="S163" s="3" t="s">
        <v>309</v>
      </c>
    </row>
    <row r="164" spans="19:19" x14ac:dyDescent="0.25">
      <c r="S164" s="3" t="s">
        <v>310</v>
      </c>
    </row>
    <row r="165" spans="19:19" x14ac:dyDescent="0.25">
      <c r="S165" s="3" t="s">
        <v>311</v>
      </c>
    </row>
    <row r="166" spans="19:19" x14ac:dyDescent="0.25">
      <c r="S166" s="3" t="s">
        <v>313</v>
      </c>
    </row>
    <row r="167" spans="19:19" x14ac:dyDescent="0.25">
      <c r="S167" s="3" t="s">
        <v>295</v>
      </c>
    </row>
    <row r="168" spans="19:19" x14ac:dyDescent="0.25">
      <c r="S168" s="3" t="s">
        <v>312</v>
      </c>
    </row>
    <row r="169" spans="19:19" x14ac:dyDescent="0.25">
      <c r="S169" s="3" t="s">
        <v>537</v>
      </c>
    </row>
    <row r="170" spans="19:19" x14ac:dyDescent="0.25">
      <c r="S170" s="3" t="s">
        <v>538</v>
      </c>
    </row>
    <row r="171" spans="19:19" x14ac:dyDescent="0.25">
      <c r="S171" s="3" t="s">
        <v>539</v>
      </c>
    </row>
    <row r="172" spans="19:19" x14ac:dyDescent="0.25">
      <c r="S172" s="3" t="s">
        <v>314</v>
      </c>
    </row>
    <row r="173" spans="19:19" x14ac:dyDescent="0.25">
      <c r="S173" s="3" t="s">
        <v>315</v>
      </c>
    </row>
    <row r="174" spans="19:19" x14ac:dyDescent="0.25">
      <c r="S174" s="3" t="s">
        <v>540</v>
      </c>
    </row>
    <row r="175" spans="19:19" x14ac:dyDescent="0.25">
      <c r="S175" s="3" t="s">
        <v>541</v>
      </c>
    </row>
    <row r="176" spans="19:19" x14ac:dyDescent="0.25">
      <c r="S176" s="3" t="s">
        <v>316</v>
      </c>
    </row>
    <row r="177" spans="19:19" x14ac:dyDescent="0.25">
      <c r="S177" s="3" t="s">
        <v>542</v>
      </c>
    </row>
    <row r="178" spans="19:19" x14ac:dyDescent="0.25">
      <c r="S178" s="3" t="s">
        <v>543</v>
      </c>
    </row>
    <row r="179" spans="19:19" x14ac:dyDescent="0.25">
      <c r="S179" s="3" t="s">
        <v>317</v>
      </c>
    </row>
    <row r="180" spans="19:19" x14ac:dyDescent="0.25">
      <c r="S180" s="3" t="s">
        <v>544</v>
      </c>
    </row>
    <row r="181" spans="19:19" x14ac:dyDescent="0.25">
      <c r="S181" s="3" t="s">
        <v>545</v>
      </c>
    </row>
    <row r="182" spans="19:19" x14ac:dyDescent="0.25">
      <c r="S182" s="3" t="s">
        <v>546</v>
      </c>
    </row>
    <row r="183" spans="19:19" x14ac:dyDescent="0.25">
      <c r="S183" s="3" t="s">
        <v>547</v>
      </c>
    </row>
    <row r="184" spans="19:19" x14ac:dyDescent="0.25">
      <c r="S184" s="3" t="s">
        <v>548</v>
      </c>
    </row>
    <row r="185" spans="19:19" x14ac:dyDescent="0.25">
      <c r="S185" s="3" t="s">
        <v>549</v>
      </c>
    </row>
    <row r="186" spans="19:19" x14ac:dyDescent="0.25">
      <c r="S186" s="3" t="s">
        <v>550</v>
      </c>
    </row>
    <row r="187" spans="19:19" x14ac:dyDescent="0.25">
      <c r="S187" s="3" t="s">
        <v>325</v>
      </c>
    </row>
    <row r="188" spans="19:19" x14ac:dyDescent="0.25">
      <c r="S188" s="3" t="s">
        <v>318</v>
      </c>
    </row>
    <row r="189" spans="19:19" x14ac:dyDescent="0.25">
      <c r="S189" s="3" t="s">
        <v>319</v>
      </c>
    </row>
    <row r="190" spans="19:19" x14ac:dyDescent="0.25">
      <c r="S190" s="3" t="s">
        <v>320</v>
      </c>
    </row>
    <row r="191" spans="19:19" x14ac:dyDescent="0.25">
      <c r="S191" s="3" t="s">
        <v>321</v>
      </c>
    </row>
    <row r="192" spans="19:19" x14ac:dyDescent="0.25">
      <c r="S192" s="3" t="s">
        <v>551</v>
      </c>
    </row>
    <row r="193" spans="19:19" x14ac:dyDescent="0.25">
      <c r="S193" s="3" t="s">
        <v>552</v>
      </c>
    </row>
    <row r="194" spans="19:19" x14ac:dyDescent="0.25">
      <c r="S194" s="3" t="s">
        <v>553</v>
      </c>
    </row>
    <row r="195" spans="19:19" x14ac:dyDescent="0.25">
      <c r="S195" s="3" t="s">
        <v>322</v>
      </c>
    </row>
    <row r="196" spans="19:19" x14ac:dyDescent="0.25">
      <c r="S196" s="3" t="s">
        <v>554</v>
      </c>
    </row>
    <row r="197" spans="19:19" x14ac:dyDescent="0.25">
      <c r="S197" s="3" t="s">
        <v>323</v>
      </c>
    </row>
    <row r="198" spans="19:19" x14ac:dyDescent="0.25">
      <c r="S198" s="3" t="s">
        <v>324</v>
      </c>
    </row>
    <row r="199" spans="19:19" x14ac:dyDescent="0.25">
      <c r="S199" s="3" t="s">
        <v>555</v>
      </c>
    </row>
    <row r="200" spans="19:19" x14ac:dyDescent="0.25">
      <c r="S200" s="3" t="s">
        <v>556</v>
      </c>
    </row>
    <row r="201" spans="19:19" x14ac:dyDescent="0.25">
      <c r="S201" s="3" t="s">
        <v>337</v>
      </c>
    </row>
    <row r="202" spans="19:19" x14ac:dyDescent="0.25">
      <c r="S202" s="3" t="s">
        <v>557</v>
      </c>
    </row>
    <row r="203" spans="19:19" x14ac:dyDescent="0.25">
      <c r="S203" s="3" t="s">
        <v>327</v>
      </c>
    </row>
    <row r="204" spans="19:19" x14ac:dyDescent="0.25">
      <c r="S204" s="3" t="s">
        <v>328</v>
      </c>
    </row>
    <row r="205" spans="19:19" x14ac:dyDescent="0.25">
      <c r="S205" s="3" t="s">
        <v>329</v>
      </c>
    </row>
    <row r="206" spans="19:19" x14ac:dyDescent="0.25">
      <c r="S206" s="3" t="s">
        <v>330</v>
      </c>
    </row>
    <row r="207" spans="19:19" x14ac:dyDescent="0.25">
      <c r="S207" s="3" t="s">
        <v>558</v>
      </c>
    </row>
    <row r="208" spans="19:19" x14ac:dyDescent="0.25">
      <c r="S208" s="3" t="s">
        <v>559</v>
      </c>
    </row>
    <row r="209" spans="19:19" x14ac:dyDescent="0.25">
      <c r="S209" s="3" t="s">
        <v>560</v>
      </c>
    </row>
    <row r="210" spans="19:19" x14ac:dyDescent="0.25">
      <c r="S210" s="3" t="s">
        <v>561</v>
      </c>
    </row>
    <row r="211" spans="19:19" x14ac:dyDescent="0.25">
      <c r="S211" s="3" t="s">
        <v>331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3EFC-7F2C-4B82-B708-32703D1582F8}">
  <sheetPr codeName="Tabelle3"/>
  <dimension ref="A1:CA78"/>
  <sheetViews>
    <sheetView zoomScale="85" zoomScaleNormal="85" workbookViewId="0">
      <pane xSplit="1" topLeftCell="AX1" activePane="topRight" state="frozen"/>
      <selection pane="topRight" activeCell="A9" sqref="A9:XFD9"/>
    </sheetView>
  </sheetViews>
  <sheetFormatPr baseColWidth="10" defaultColWidth="11.42578125" defaultRowHeight="15" x14ac:dyDescent="0.25"/>
  <cols>
    <col min="1" max="1" width="62.7109375" style="1" bestFit="1" customWidth="1"/>
    <col min="2" max="2" width="8.42578125" bestFit="1" customWidth="1"/>
    <col min="3" max="4" width="7" bestFit="1" customWidth="1"/>
    <col min="5" max="5" width="14.85546875" bestFit="1" customWidth="1"/>
    <col min="6" max="6" width="21.5703125" bestFit="1" customWidth="1"/>
    <col min="7" max="7" width="12.42578125" bestFit="1" customWidth="1"/>
    <col min="8" max="8" width="14.85546875" bestFit="1" customWidth="1"/>
    <col min="9" max="9" width="13.28515625" bestFit="1" customWidth="1"/>
    <col min="10" max="10" width="11.5703125" bestFit="1" customWidth="1"/>
    <col min="11" max="11" width="12.85546875" bestFit="1" customWidth="1"/>
    <col min="12" max="12" width="22.28515625" bestFit="1" customWidth="1"/>
    <col min="13" max="13" width="7" bestFit="1" customWidth="1"/>
    <col min="14" max="14" width="18.5703125" bestFit="1" customWidth="1"/>
    <col min="15" max="15" width="14.85546875" bestFit="1" customWidth="1"/>
    <col min="16" max="16" width="16.5703125" bestFit="1" customWidth="1"/>
    <col min="17" max="17" width="13.5703125" bestFit="1" customWidth="1"/>
    <col min="18" max="18" width="18.85546875" bestFit="1" customWidth="1"/>
    <col min="19" max="19" width="11.140625" bestFit="1" customWidth="1"/>
    <col min="20" max="20" width="14" bestFit="1" customWidth="1"/>
    <col min="21" max="21" width="20.28515625" bestFit="1" customWidth="1"/>
    <col min="22" max="22" width="15.140625" bestFit="1" customWidth="1"/>
    <col min="23" max="23" width="7" bestFit="1" customWidth="1"/>
    <col min="24" max="24" width="15.42578125" bestFit="1" customWidth="1"/>
    <col min="25" max="25" width="43.85546875" bestFit="1" customWidth="1"/>
    <col min="26" max="26" width="44.7109375" bestFit="1" customWidth="1"/>
    <col min="27" max="27" width="30.7109375" bestFit="1" customWidth="1"/>
    <col min="28" max="28" width="12.140625" bestFit="1" customWidth="1"/>
    <col min="29" max="29" width="19.42578125" bestFit="1" customWidth="1"/>
    <col min="30" max="30" width="12.140625" bestFit="1" customWidth="1"/>
    <col min="31" max="31" width="27.42578125" bestFit="1" customWidth="1"/>
    <col min="32" max="32" width="20.42578125" bestFit="1" customWidth="1"/>
    <col min="33" max="33" width="20.7109375" bestFit="1" customWidth="1"/>
    <col min="34" max="34" width="25.140625" bestFit="1" customWidth="1"/>
    <col min="35" max="35" width="18.28515625" bestFit="1" customWidth="1"/>
    <col min="36" max="36" width="16.28515625" bestFit="1" customWidth="1"/>
    <col min="37" max="37" width="15.7109375" bestFit="1" customWidth="1"/>
    <col min="38" max="38" width="11.5703125" bestFit="1" customWidth="1"/>
    <col min="39" max="39" width="22" bestFit="1" customWidth="1"/>
    <col min="40" max="40" width="14.140625" bestFit="1" customWidth="1"/>
    <col min="41" max="41" width="27.28515625" bestFit="1" customWidth="1"/>
    <col min="42" max="42" width="19.28515625" bestFit="1" customWidth="1"/>
    <col min="43" max="43" width="18.42578125" bestFit="1" customWidth="1"/>
    <col min="44" max="44" width="33.5703125" bestFit="1" customWidth="1"/>
    <col min="45" max="45" width="23.5703125" bestFit="1" customWidth="1"/>
    <col min="46" max="46" width="41.28515625" bestFit="1" customWidth="1"/>
    <col min="47" max="47" width="42.5703125" bestFit="1" customWidth="1"/>
    <col min="48" max="48" width="30.28515625" bestFit="1" customWidth="1"/>
    <col min="49" max="49" width="31.28515625" bestFit="1" customWidth="1"/>
    <col min="50" max="50" width="21.28515625" bestFit="1" customWidth="1"/>
    <col min="51" max="51" width="22.140625" bestFit="1" customWidth="1"/>
    <col min="52" max="52" width="21.28515625" bestFit="1" customWidth="1"/>
    <col min="53" max="53" width="19.85546875" bestFit="1" customWidth="1"/>
    <col min="54" max="54" width="33.85546875" bestFit="1" customWidth="1"/>
    <col min="55" max="57" width="32.28515625" bestFit="1" customWidth="1"/>
    <col min="58" max="58" width="32.42578125" bestFit="1" customWidth="1"/>
    <col min="59" max="59" width="26.5703125" bestFit="1" customWidth="1"/>
    <col min="60" max="60" width="25.28515625" bestFit="1" customWidth="1"/>
    <col min="61" max="64" width="25.5703125" bestFit="1" customWidth="1"/>
    <col min="65" max="65" width="17.28515625" bestFit="1" customWidth="1"/>
    <col min="66" max="66" width="25" bestFit="1" customWidth="1"/>
    <col min="67" max="67" width="24.140625" bestFit="1" customWidth="1"/>
    <col min="68" max="68" width="30.5703125" bestFit="1" customWidth="1"/>
    <col min="69" max="69" width="23.5703125" bestFit="1" customWidth="1"/>
    <col min="70" max="70" width="41.28515625" bestFit="1" customWidth="1"/>
    <col min="71" max="71" width="42.5703125" bestFit="1" customWidth="1"/>
    <col min="72" max="72" width="30.28515625" bestFit="1" customWidth="1"/>
    <col min="73" max="73" width="31.28515625" bestFit="1" customWidth="1"/>
    <col min="74" max="74" width="21.28515625" bestFit="1" customWidth="1"/>
    <col min="75" max="75" width="22.140625" bestFit="1" customWidth="1"/>
    <col min="76" max="76" width="21.28515625" bestFit="1" customWidth="1"/>
    <col min="77" max="77" width="19.85546875" bestFit="1" customWidth="1"/>
    <col min="78" max="78" width="40.42578125" bestFit="1" customWidth="1"/>
    <col min="79" max="79" width="32.28515625" bestFit="1" customWidth="1"/>
  </cols>
  <sheetData>
    <row r="1" spans="1:79" x14ac:dyDescent="0.25">
      <c r="A1" s="9" t="s">
        <v>10</v>
      </c>
      <c r="B1" s="9" t="s">
        <v>27</v>
      </c>
      <c r="C1" s="9" t="s">
        <v>0</v>
      </c>
      <c r="D1" s="9" t="s">
        <v>1</v>
      </c>
      <c r="E1" s="9" t="s">
        <v>338</v>
      </c>
      <c r="F1" s="9" t="s">
        <v>49</v>
      </c>
      <c r="G1" s="9" t="s">
        <v>339</v>
      </c>
      <c r="H1" s="9" t="s">
        <v>52</v>
      </c>
      <c r="I1" s="9" t="s">
        <v>23</v>
      </c>
      <c r="J1" s="9" t="s">
        <v>24</v>
      </c>
      <c r="K1" s="9" t="s">
        <v>2</v>
      </c>
      <c r="L1" s="9" t="s">
        <v>17</v>
      </c>
      <c r="M1" s="9" t="s">
        <v>16</v>
      </c>
      <c r="N1" s="9" t="s">
        <v>340</v>
      </c>
      <c r="O1" s="9" t="s">
        <v>341</v>
      </c>
      <c r="P1" s="9" t="s">
        <v>342</v>
      </c>
      <c r="Q1" s="9" t="s">
        <v>343</v>
      </c>
      <c r="R1" s="9" t="s">
        <v>18</v>
      </c>
      <c r="S1" s="9" t="s">
        <v>19</v>
      </c>
      <c r="T1" s="9" t="s">
        <v>344</v>
      </c>
      <c r="U1" s="9" t="s">
        <v>345</v>
      </c>
      <c r="V1" s="9" t="s">
        <v>346</v>
      </c>
      <c r="W1" s="9" t="s">
        <v>11</v>
      </c>
      <c r="X1" s="9" t="s">
        <v>6</v>
      </c>
      <c r="Y1" s="9" t="s">
        <v>7</v>
      </c>
      <c r="Z1" s="9" t="s">
        <v>8</v>
      </c>
      <c r="AA1" s="9" t="s">
        <v>9</v>
      </c>
      <c r="AB1" s="9" t="s">
        <v>12</v>
      </c>
      <c r="AC1" s="9" t="s">
        <v>13</v>
      </c>
      <c r="AD1" s="9" t="s">
        <v>14</v>
      </c>
      <c r="AE1" s="9" t="s">
        <v>25</v>
      </c>
      <c r="AF1" s="9" t="s">
        <v>31</v>
      </c>
      <c r="AG1" s="9" t="s">
        <v>33</v>
      </c>
      <c r="AH1" s="9" t="s">
        <v>32</v>
      </c>
      <c r="AI1" s="9" t="s">
        <v>21</v>
      </c>
      <c r="AJ1" s="9" t="s">
        <v>22</v>
      </c>
      <c r="AK1" s="9" t="s">
        <v>20</v>
      </c>
      <c r="AL1" s="9" t="s">
        <v>347</v>
      </c>
      <c r="AM1" s="9" t="s">
        <v>348</v>
      </c>
      <c r="AN1" s="9" t="s">
        <v>15</v>
      </c>
      <c r="AO1" s="9" t="s">
        <v>50</v>
      </c>
      <c r="AP1" s="9" t="s">
        <v>34</v>
      </c>
      <c r="AQ1" s="9" t="s">
        <v>35</v>
      </c>
      <c r="AR1" s="9" t="s">
        <v>36</v>
      </c>
      <c r="AS1" s="9" t="s">
        <v>47</v>
      </c>
      <c r="AT1" s="9" t="s">
        <v>349</v>
      </c>
      <c r="AU1" s="9" t="s">
        <v>44</v>
      </c>
      <c r="AV1" s="9" t="s">
        <v>350</v>
      </c>
      <c r="AW1" s="9" t="s">
        <v>351</v>
      </c>
      <c r="AX1" s="9" t="s">
        <v>45</v>
      </c>
      <c r="AY1" s="9" t="s">
        <v>43</v>
      </c>
      <c r="AZ1" s="9" t="s">
        <v>42</v>
      </c>
      <c r="BA1" s="9" t="s">
        <v>46</v>
      </c>
      <c r="BB1" s="9" t="s">
        <v>48</v>
      </c>
      <c r="BC1" s="9" t="s">
        <v>28</v>
      </c>
      <c r="BD1" s="9" t="s">
        <v>29</v>
      </c>
      <c r="BE1" s="9" t="s">
        <v>30</v>
      </c>
      <c r="BF1" s="9" t="s">
        <v>41</v>
      </c>
      <c r="BG1" s="9" t="s">
        <v>38</v>
      </c>
      <c r="BH1" s="9" t="s">
        <v>39</v>
      </c>
      <c r="BI1" s="9" t="s">
        <v>40</v>
      </c>
      <c r="BJ1" s="9" t="s">
        <v>26</v>
      </c>
      <c r="BK1" s="9" t="s">
        <v>571</v>
      </c>
      <c r="BL1" s="9" t="s">
        <v>572</v>
      </c>
      <c r="BM1" s="24" t="s">
        <v>574</v>
      </c>
      <c r="BN1" s="24" t="s">
        <v>575</v>
      </c>
      <c r="BO1" s="24" t="s">
        <v>576</v>
      </c>
      <c r="BP1" s="9" t="s">
        <v>705</v>
      </c>
      <c r="BQ1" s="9" t="s">
        <v>695</v>
      </c>
      <c r="BR1" s="9" t="s">
        <v>696</v>
      </c>
      <c r="BS1" s="9" t="s">
        <v>697</v>
      </c>
      <c r="BT1" s="9" t="s">
        <v>698</v>
      </c>
      <c r="BU1" s="9" t="s">
        <v>699</v>
      </c>
      <c r="BV1" s="9" t="s">
        <v>694</v>
      </c>
      <c r="BW1" s="9" t="s">
        <v>700</v>
      </c>
      <c r="BX1" s="9" t="s">
        <v>701</v>
      </c>
      <c r="BY1" s="9" t="s">
        <v>702</v>
      </c>
      <c r="BZ1" s="9" t="s">
        <v>703</v>
      </c>
      <c r="CA1" s="9" t="s">
        <v>704</v>
      </c>
    </row>
    <row r="2" spans="1:79" x14ac:dyDescent="0.25">
      <c r="A2" s="10">
        <v>109522</v>
      </c>
      <c r="B2" s="10">
        <v>109525</v>
      </c>
      <c r="C2" s="10">
        <v>109528</v>
      </c>
      <c r="D2" s="10">
        <v>109529</v>
      </c>
      <c r="E2" s="10">
        <v>109526</v>
      </c>
      <c r="F2" s="10">
        <v>109532</v>
      </c>
      <c r="G2" s="10">
        <v>109530</v>
      </c>
      <c r="H2" s="10">
        <v>109531</v>
      </c>
      <c r="I2" s="10">
        <v>109538</v>
      </c>
      <c r="J2" s="10">
        <v>109539</v>
      </c>
      <c r="K2" s="10">
        <v>109533</v>
      </c>
      <c r="L2" s="10">
        <v>109534</v>
      </c>
      <c r="M2" s="10">
        <v>109535</v>
      </c>
      <c r="N2" s="10">
        <v>109548</v>
      </c>
      <c r="O2" s="10">
        <v>109547</v>
      </c>
      <c r="P2" s="10">
        <v>109536</v>
      </c>
      <c r="Q2" s="10">
        <v>109537</v>
      </c>
      <c r="R2" s="10">
        <v>109549</v>
      </c>
      <c r="S2" s="10">
        <v>109550</v>
      </c>
      <c r="T2" s="10">
        <v>109551</v>
      </c>
      <c r="U2" s="10">
        <v>109552</v>
      </c>
      <c r="V2" s="10">
        <v>109553</v>
      </c>
      <c r="W2" s="10">
        <v>109562</v>
      </c>
      <c r="X2" s="10">
        <v>109555</v>
      </c>
      <c r="Y2" s="10">
        <v>109806</v>
      </c>
      <c r="Z2" s="10">
        <v>109807</v>
      </c>
      <c r="AA2" s="10">
        <v>109557</v>
      </c>
      <c r="AB2" s="10">
        <v>109558</v>
      </c>
      <c r="AC2" s="10">
        <v>109559</v>
      </c>
      <c r="AD2" s="10">
        <v>109560</v>
      </c>
      <c r="AE2" s="10">
        <v>109561</v>
      </c>
      <c r="AF2" s="10">
        <v>109563</v>
      </c>
      <c r="AG2" s="10">
        <v>109565</v>
      </c>
      <c r="AH2" s="10">
        <v>109564</v>
      </c>
      <c r="AI2" s="10">
        <v>109566</v>
      </c>
      <c r="AJ2" s="10">
        <v>109568</v>
      </c>
      <c r="AK2" s="10">
        <v>109569</v>
      </c>
      <c r="AL2" s="10">
        <v>109570</v>
      </c>
      <c r="AM2" s="10">
        <v>109844</v>
      </c>
      <c r="AN2" s="10">
        <v>109573</v>
      </c>
      <c r="AO2" s="10">
        <v>109574</v>
      </c>
      <c r="AP2" s="10">
        <v>109578</v>
      </c>
      <c r="AQ2" s="10">
        <v>109579</v>
      </c>
      <c r="AR2" s="10">
        <v>109580</v>
      </c>
      <c r="AS2" s="10">
        <v>109591</v>
      </c>
      <c r="AT2" s="10">
        <v>109595</v>
      </c>
      <c r="AU2" s="10">
        <v>109593</v>
      </c>
      <c r="AV2" s="10">
        <v>109524</v>
      </c>
      <c r="AW2" s="10">
        <v>109594</v>
      </c>
      <c r="AX2" s="10">
        <v>109592</v>
      </c>
      <c r="AY2" s="10">
        <v>109587</v>
      </c>
      <c r="AZ2" s="10">
        <v>109590</v>
      </c>
      <c r="BA2" s="10">
        <v>109588</v>
      </c>
      <c r="BB2" s="10">
        <v>109589</v>
      </c>
      <c r="BC2" s="9">
        <v>110385</v>
      </c>
      <c r="BD2" s="9">
        <v>110386</v>
      </c>
      <c r="BE2" s="9">
        <v>110387</v>
      </c>
      <c r="BF2" s="9">
        <v>110053</v>
      </c>
      <c r="BG2" s="9">
        <v>110382</v>
      </c>
      <c r="BH2" s="9">
        <v>110383</v>
      </c>
      <c r="BI2" s="9">
        <v>110384</v>
      </c>
      <c r="BJ2" s="9">
        <v>109545</v>
      </c>
      <c r="BK2" s="9">
        <v>103501</v>
      </c>
      <c r="BL2" s="9" t="s">
        <v>573</v>
      </c>
      <c r="BM2" s="9">
        <v>121264</v>
      </c>
      <c r="BN2" s="9">
        <v>121269</v>
      </c>
      <c r="BO2" s="24">
        <v>121263</v>
      </c>
      <c r="BP2" s="10">
        <v>109561</v>
      </c>
      <c r="BQ2" s="10">
        <v>109591</v>
      </c>
      <c r="BR2" s="10">
        <v>109595</v>
      </c>
      <c r="BS2" s="10">
        <v>109593</v>
      </c>
      <c r="BT2" s="10">
        <v>109524</v>
      </c>
      <c r="BU2" s="10">
        <v>109594</v>
      </c>
      <c r="BV2" s="10">
        <v>109592</v>
      </c>
      <c r="BW2" s="10">
        <v>109587</v>
      </c>
      <c r="BX2" s="10">
        <v>109590</v>
      </c>
      <c r="BY2" s="10">
        <v>109588</v>
      </c>
      <c r="BZ2" s="10">
        <v>109589</v>
      </c>
      <c r="CA2" s="10">
        <v>109561</v>
      </c>
    </row>
    <row r="3" spans="1:79" x14ac:dyDescent="0.25">
      <c r="A3" s="3" t="s">
        <v>53</v>
      </c>
      <c r="B3" s="5" t="s">
        <v>5</v>
      </c>
      <c r="C3" s="5" t="s">
        <v>5</v>
      </c>
      <c r="D3" s="5" t="s">
        <v>5</v>
      </c>
      <c r="E3" s="5" t="s">
        <v>5</v>
      </c>
      <c r="F3" s="5" t="s">
        <v>5</v>
      </c>
      <c r="G3" s="5" t="s">
        <v>5</v>
      </c>
      <c r="H3" s="5" t="s">
        <v>5</v>
      </c>
      <c r="I3" s="5" t="s">
        <v>5</v>
      </c>
      <c r="J3" s="5" t="s">
        <v>5</v>
      </c>
      <c r="K3" s="5" t="s">
        <v>5</v>
      </c>
      <c r="L3" s="5" t="s">
        <v>5</v>
      </c>
      <c r="M3" s="5" t="s">
        <v>5</v>
      </c>
      <c r="N3" s="5" t="s">
        <v>5</v>
      </c>
      <c r="O3" s="5" t="s">
        <v>5</v>
      </c>
      <c r="P3" s="5" t="s">
        <v>5</v>
      </c>
      <c r="Q3" s="5" t="s">
        <v>5</v>
      </c>
      <c r="R3" s="5" t="s">
        <v>5</v>
      </c>
      <c r="S3" s="5" t="s">
        <v>5</v>
      </c>
      <c r="T3" s="5" t="s">
        <v>5</v>
      </c>
      <c r="U3" s="5" t="s">
        <v>5</v>
      </c>
      <c r="V3" s="5" t="s">
        <v>5</v>
      </c>
      <c r="W3" s="5" t="s">
        <v>5</v>
      </c>
      <c r="X3" s="5" t="s">
        <v>5</v>
      </c>
      <c r="Y3" s="5" t="s">
        <v>3</v>
      </c>
      <c r="Z3" s="5" t="s">
        <v>3</v>
      </c>
      <c r="AA3" s="5" t="s">
        <v>3</v>
      </c>
      <c r="AB3" s="5" t="s">
        <v>3</v>
      </c>
      <c r="AC3" s="5" t="s">
        <v>3</v>
      </c>
      <c r="AD3" s="5" t="s">
        <v>3</v>
      </c>
      <c r="AE3" s="5" t="s">
        <v>5</v>
      </c>
      <c r="AF3" s="5" t="s">
        <v>5</v>
      </c>
      <c r="AG3" s="5" t="s">
        <v>5</v>
      </c>
      <c r="AH3" s="5" t="s">
        <v>5</v>
      </c>
      <c r="AI3" s="5" t="s">
        <v>5</v>
      </c>
      <c r="AJ3" s="5" t="s">
        <v>5</v>
      </c>
      <c r="AK3" s="5" t="s">
        <v>5</v>
      </c>
      <c r="AL3" s="5" t="s">
        <v>5</v>
      </c>
      <c r="AM3" s="5" t="s">
        <v>5</v>
      </c>
      <c r="AN3" s="5" t="s">
        <v>5</v>
      </c>
      <c r="AO3" s="5" t="s">
        <v>5</v>
      </c>
      <c r="AP3" s="5" t="s">
        <v>5</v>
      </c>
      <c r="AQ3" s="5" t="s">
        <v>5</v>
      </c>
      <c r="AR3" s="5" t="s">
        <v>5</v>
      </c>
      <c r="AS3" s="5" t="s">
        <v>5</v>
      </c>
      <c r="AT3" s="5" t="s">
        <v>3</v>
      </c>
      <c r="AU3" s="5" t="s">
        <v>3</v>
      </c>
      <c r="AV3" s="5" t="s">
        <v>3</v>
      </c>
      <c r="AW3" s="5" t="s">
        <v>3</v>
      </c>
      <c r="AX3" s="5" t="s">
        <v>3</v>
      </c>
      <c r="AY3" s="5" t="s">
        <v>5</v>
      </c>
      <c r="AZ3" s="5" t="s">
        <v>5</v>
      </c>
      <c r="BA3" s="5" t="s">
        <v>5</v>
      </c>
      <c r="BB3" s="5" t="s">
        <v>5</v>
      </c>
      <c r="BC3" s="5" t="s">
        <v>3</v>
      </c>
      <c r="BD3" s="5" t="s">
        <v>3</v>
      </c>
      <c r="BE3" s="5" t="s">
        <v>3</v>
      </c>
      <c r="BF3" s="5" t="s">
        <v>3</v>
      </c>
      <c r="BG3" s="5" t="s">
        <v>3</v>
      </c>
      <c r="BH3" s="5" t="s">
        <v>3</v>
      </c>
      <c r="BI3" s="5" t="s">
        <v>3</v>
      </c>
      <c r="BJ3" s="5" t="s">
        <v>3</v>
      </c>
      <c r="BK3" s="5" t="s">
        <v>3</v>
      </c>
      <c r="BL3" s="23" t="s">
        <v>3</v>
      </c>
      <c r="BM3" s="23" t="s">
        <v>3</v>
      </c>
      <c r="BN3" s="23" t="s">
        <v>3</v>
      </c>
      <c r="BO3" s="23" t="s">
        <v>3</v>
      </c>
      <c r="BP3" s="5" t="s">
        <v>5</v>
      </c>
      <c r="BQ3" s="5" t="str">
        <f>AS3</f>
        <v>Ja</v>
      </c>
      <c r="BR3" s="5" t="str">
        <f t="shared" ref="BR3:BZ3" si="0">AT3</f>
        <v>Nein</v>
      </c>
      <c r="BS3" s="5" t="str">
        <f t="shared" si="0"/>
        <v>Nein</v>
      </c>
      <c r="BT3" s="5" t="str">
        <f t="shared" si="0"/>
        <v>Nein</v>
      </c>
      <c r="BU3" s="5" t="str">
        <f t="shared" si="0"/>
        <v>Nein</v>
      </c>
      <c r="BV3" s="5" t="str">
        <f t="shared" si="0"/>
        <v>Nein</v>
      </c>
      <c r="BW3" s="5" t="str">
        <f t="shared" si="0"/>
        <v>Ja</v>
      </c>
      <c r="BX3" s="5" t="str">
        <f t="shared" si="0"/>
        <v>Ja</v>
      </c>
      <c r="BY3" s="5" t="str">
        <f t="shared" si="0"/>
        <v>Ja</v>
      </c>
      <c r="BZ3" s="5" t="str">
        <f t="shared" si="0"/>
        <v>Ja</v>
      </c>
      <c r="CA3" s="5" t="str">
        <f>AE3</f>
        <v>Ja</v>
      </c>
    </row>
    <row r="4" spans="1:79" x14ac:dyDescent="0.25">
      <c r="A4" s="3" t="s">
        <v>388</v>
      </c>
      <c r="B4" s="5" t="s">
        <v>5</v>
      </c>
      <c r="C4" s="5" t="s">
        <v>3</v>
      </c>
      <c r="D4" s="5" t="s">
        <v>3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  <c r="M4" s="5" t="s">
        <v>5</v>
      </c>
      <c r="N4" s="5" t="s">
        <v>5</v>
      </c>
      <c r="O4" s="5" t="s">
        <v>5</v>
      </c>
      <c r="P4" s="5" t="s">
        <v>5</v>
      </c>
      <c r="Q4" s="5" t="s">
        <v>5</v>
      </c>
      <c r="R4" s="5" t="s">
        <v>5</v>
      </c>
      <c r="S4" s="5" t="s">
        <v>5</v>
      </c>
      <c r="T4" s="5" t="s">
        <v>5</v>
      </c>
      <c r="U4" s="5" t="s">
        <v>5</v>
      </c>
      <c r="V4" s="5" t="s">
        <v>5</v>
      </c>
      <c r="W4" s="5" t="s">
        <v>5</v>
      </c>
      <c r="X4" s="5" t="s">
        <v>5</v>
      </c>
      <c r="Y4" s="5" t="s">
        <v>3</v>
      </c>
      <c r="Z4" s="5" t="s">
        <v>3</v>
      </c>
      <c r="AA4" s="5" t="s">
        <v>3</v>
      </c>
      <c r="AB4" s="5" t="s">
        <v>3</v>
      </c>
      <c r="AC4" s="5" t="s">
        <v>3</v>
      </c>
      <c r="AD4" s="5" t="s">
        <v>3</v>
      </c>
      <c r="AE4" s="5" t="s">
        <v>5</v>
      </c>
      <c r="AF4" s="5" t="s">
        <v>5</v>
      </c>
      <c r="AG4" s="5" t="s">
        <v>5</v>
      </c>
      <c r="AH4" s="5" t="s">
        <v>5</v>
      </c>
      <c r="AI4" s="5" t="s">
        <v>5</v>
      </c>
      <c r="AJ4" s="5" t="s">
        <v>5</v>
      </c>
      <c r="AK4" s="5" t="s">
        <v>5</v>
      </c>
      <c r="AL4" s="5" t="s">
        <v>5</v>
      </c>
      <c r="AM4" s="5" t="s">
        <v>5</v>
      </c>
      <c r="AN4" s="5" t="s">
        <v>5</v>
      </c>
      <c r="AO4" s="5" t="s">
        <v>5</v>
      </c>
      <c r="AP4" s="5" t="s">
        <v>5</v>
      </c>
      <c r="AQ4" s="5" t="s">
        <v>5</v>
      </c>
      <c r="AR4" s="5" t="s">
        <v>5</v>
      </c>
      <c r="AS4" s="5" t="s">
        <v>5</v>
      </c>
      <c r="AT4" s="5" t="s">
        <v>3</v>
      </c>
      <c r="AU4" s="5" t="s">
        <v>3</v>
      </c>
      <c r="AV4" s="5" t="s">
        <v>3</v>
      </c>
      <c r="AW4" s="5" t="s">
        <v>3</v>
      </c>
      <c r="AX4" s="5" t="s">
        <v>3</v>
      </c>
      <c r="AY4" s="5" t="s">
        <v>5</v>
      </c>
      <c r="AZ4" s="5" t="s">
        <v>3</v>
      </c>
      <c r="BA4" s="5" t="s">
        <v>5</v>
      </c>
      <c r="BB4" s="5" t="s">
        <v>3</v>
      </c>
      <c r="BC4" s="5" t="s">
        <v>3</v>
      </c>
      <c r="BD4" s="5" t="s">
        <v>3</v>
      </c>
      <c r="BE4" s="5" t="s">
        <v>3</v>
      </c>
      <c r="BF4" s="5" t="s">
        <v>3</v>
      </c>
      <c r="BG4" s="5" t="s">
        <v>3</v>
      </c>
      <c r="BH4" s="5" t="s">
        <v>3</v>
      </c>
      <c r="BI4" s="5" t="s">
        <v>3</v>
      </c>
      <c r="BJ4" s="5" t="s">
        <v>3</v>
      </c>
      <c r="BK4" s="5" t="s">
        <v>3</v>
      </c>
      <c r="BL4" s="5" t="s">
        <v>3</v>
      </c>
      <c r="BM4" s="5" t="s">
        <v>3</v>
      </c>
      <c r="BN4" s="5" t="s">
        <v>3</v>
      </c>
      <c r="BO4" s="5" t="s">
        <v>3</v>
      </c>
      <c r="BP4" s="5" t="s">
        <v>5</v>
      </c>
      <c r="BQ4" s="5" t="str">
        <f t="shared" ref="BQ4:BQ67" si="1">AS4</f>
        <v>Ja</v>
      </c>
      <c r="BR4" s="5" t="str">
        <f t="shared" ref="BR4:BR67" si="2">AT4</f>
        <v>Nein</v>
      </c>
      <c r="BS4" s="5" t="str">
        <f t="shared" ref="BS4:BS67" si="3">AU4</f>
        <v>Nein</v>
      </c>
      <c r="BT4" s="5" t="str">
        <f t="shared" ref="BT4:BT67" si="4">AV4</f>
        <v>Nein</v>
      </c>
      <c r="BU4" s="5" t="str">
        <f t="shared" ref="BU4:BU67" si="5">AW4</f>
        <v>Nein</v>
      </c>
      <c r="BV4" s="5" t="str">
        <f t="shared" ref="BV4:BV67" si="6">AX4</f>
        <v>Nein</v>
      </c>
      <c r="BW4" s="5" t="str">
        <f t="shared" ref="BW4:BW67" si="7">AY4</f>
        <v>Ja</v>
      </c>
      <c r="BX4" s="5" t="str">
        <f t="shared" ref="BX4:BX67" si="8">AZ4</f>
        <v>Nein</v>
      </c>
      <c r="BY4" s="5" t="str">
        <f t="shared" ref="BY4:BY67" si="9">BA4</f>
        <v>Ja</v>
      </c>
      <c r="BZ4" s="5" t="str">
        <f t="shared" ref="BZ4:BZ67" si="10">BB4</f>
        <v>Nein</v>
      </c>
      <c r="CA4" s="5" t="str">
        <f t="shared" ref="CA4:CA67" si="11">AE4</f>
        <v>Ja</v>
      </c>
    </row>
    <row r="5" spans="1:79" x14ac:dyDescent="0.25">
      <c r="A5" s="3" t="s">
        <v>391</v>
      </c>
      <c r="B5" s="5" t="s">
        <v>5</v>
      </c>
      <c r="C5" s="5" t="s">
        <v>3</v>
      </c>
      <c r="D5" s="5" t="s">
        <v>3</v>
      </c>
      <c r="E5" s="5" t="s">
        <v>5</v>
      </c>
      <c r="F5" s="5" t="s">
        <v>5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5</v>
      </c>
      <c r="N5" s="5" t="s">
        <v>5</v>
      </c>
      <c r="O5" s="5" t="s">
        <v>5</v>
      </c>
      <c r="P5" s="5" t="s">
        <v>5</v>
      </c>
      <c r="Q5" s="5" t="s">
        <v>5</v>
      </c>
      <c r="R5" s="5" t="s">
        <v>5</v>
      </c>
      <c r="S5" s="5" t="s">
        <v>5</v>
      </c>
      <c r="T5" s="5" t="s">
        <v>5</v>
      </c>
      <c r="U5" s="5" t="s">
        <v>5</v>
      </c>
      <c r="V5" s="5" t="s">
        <v>5</v>
      </c>
      <c r="W5" s="5" t="s">
        <v>5</v>
      </c>
      <c r="X5" s="5" t="s">
        <v>5</v>
      </c>
      <c r="Y5" s="5" t="s">
        <v>3</v>
      </c>
      <c r="Z5" s="5" t="s">
        <v>3</v>
      </c>
      <c r="AA5" s="5" t="s">
        <v>3</v>
      </c>
      <c r="AB5" s="5" t="s">
        <v>3</v>
      </c>
      <c r="AC5" s="5" t="s">
        <v>3</v>
      </c>
      <c r="AD5" s="5" t="s">
        <v>3</v>
      </c>
      <c r="AE5" s="5" t="s">
        <v>5</v>
      </c>
      <c r="AF5" s="5" t="s">
        <v>5</v>
      </c>
      <c r="AG5" s="5" t="s">
        <v>5</v>
      </c>
      <c r="AH5" s="5" t="s">
        <v>5</v>
      </c>
      <c r="AI5" s="5" t="s">
        <v>5</v>
      </c>
      <c r="AJ5" s="5" t="s">
        <v>5</v>
      </c>
      <c r="AK5" s="5" t="s">
        <v>5</v>
      </c>
      <c r="AL5" s="5" t="s">
        <v>5</v>
      </c>
      <c r="AM5" s="5" t="s">
        <v>5</v>
      </c>
      <c r="AN5" s="5" t="s">
        <v>5</v>
      </c>
      <c r="AO5" s="5" t="s">
        <v>5</v>
      </c>
      <c r="AP5" s="5" t="s">
        <v>5</v>
      </c>
      <c r="AQ5" s="5" t="s">
        <v>5</v>
      </c>
      <c r="AR5" s="5" t="s">
        <v>5</v>
      </c>
      <c r="AS5" s="5" t="s">
        <v>5</v>
      </c>
      <c r="AT5" s="5" t="s">
        <v>3</v>
      </c>
      <c r="AU5" s="5" t="s">
        <v>3</v>
      </c>
      <c r="AV5" s="5" t="s">
        <v>3</v>
      </c>
      <c r="AW5" s="5" t="s">
        <v>3</v>
      </c>
      <c r="AX5" s="5" t="s">
        <v>3</v>
      </c>
      <c r="AY5" s="5" t="s">
        <v>5</v>
      </c>
      <c r="AZ5" s="5" t="s">
        <v>3</v>
      </c>
      <c r="BA5" s="5" t="s">
        <v>5</v>
      </c>
      <c r="BB5" s="5" t="s">
        <v>3</v>
      </c>
      <c r="BC5" s="5" t="s">
        <v>3</v>
      </c>
      <c r="BD5" s="5" t="s">
        <v>3</v>
      </c>
      <c r="BE5" s="5" t="s">
        <v>3</v>
      </c>
      <c r="BF5" s="5" t="s">
        <v>3</v>
      </c>
      <c r="BG5" s="5" t="s">
        <v>3</v>
      </c>
      <c r="BH5" s="5" t="s">
        <v>3</v>
      </c>
      <c r="BI5" s="5" t="s">
        <v>3</v>
      </c>
      <c r="BJ5" s="5" t="s">
        <v>3</v>
      </c>
      <c r="BK5" s="5" t="s">
        <v>3</v>
      </c>
      <c r="BL5" s="5" t="s">
        <v>3</v>
      </c>
      <c r="BM5" s="5" t="s">
        <v>3</v>
      </c>
      <c r="BN5" s="5" t="s">
        <v>3</v>
      </c>
      <c r="BO5" s="5" t="s">
        <v>3</v>
      </c>
      <c r="BP5" s="5" t="s">
        <v>5</v>
      </c>
      <c r="BQ5" s="5" t="str">
        <f t="shared" si="1"/>
        <v>Ja</v>
      </c>
      <c r="BR5" s="5" t="str">
        <f t="shared" si="2"/>
        <v>Nein</v>
      </c>
      <c r="BS5" s="5" t="str">
        <f t="shared" si="3"/>
        <v>Nein</v>
      </c>
      <c r="BT5" s="5" t="str">
        <f t="shared" si="4"/>
        <v>Nein</v>
      </c>
      <c r="BU5" s="5" t="str">
        <f t="shared" si="5"/>
        <v>Nein</v>
      </c>
      <c r="BV5" s="5" t="str">
        <f t="shared" si="6"/>
        <v>Nein</v>
      </c>
      <c r="BW5" s="5" t="str">
        <f t="shared" si="7"/>
        <v>Ja</v>
      </c>
      <c r="BX5" s="5" t="str">
        <f t="shared" si="8"/>
        <v>Nein</v>
      </c>
      <c r="BY5" s="5" t="str">
        <f t="shared" si="9"/>
        <v>Ja</v>
      </c>
      <c r="BZ5" s="5" t="str">
        <f t="shared" si="10"/>
        <v>Nein</v>
      </c>
      <c r="CA5" s="5" t="str">
        <f t="shared" si="11"/>
        <v>Ja</v>
      </c>
    </row>
    <row r="6" spans="1:79" x14ac:dyDescent="0.25">
      <c r="A6" s="3" t="s">
        <v>395</v>
      </c>
      <c r="B6" s="5" t="s">
        <v>5</v>
      </c>
      <c r="C6" s="5" t="s">
        <v>3</v>
      </c>
      <c r="D6" s="5" t="s">
        <v>3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P6" s="5" t="s">
        <v>5</v>
      </c>
      <c r="Q6" s="5" t="s">
        <v>5</v>
      </c>
      <c r="R6" s="5" t="s">
        <v>5</v>
      </c>
      <c r="S6" s="5" t="s">
        <v>5</v>
      </c>
      <c r="T6" s="5" t="s">
        <v>5</v>
      </c>
      <c r="U6" s="5" t="s">
        <v>5</v>
      </c>
      <c r="V6" s="5" t="s">
        <v>5</v>
      </c>
      <c r="W6" s="5" t="s">
        <v>5</v>
      </c>
      <c r="X6" s="5" t="s">
        <v>5</v>
      </c>
      <c r="Y6" s="5" t="s">
        <v>3</v>
      </c>
      <c r="Z6" s="5" t="s">
        <v>3</v>
      </c>
      <c r="AA6" s="5" t="s">
        <v>3</v>
      </c>
      <c r="AB6" s="5" t="s">
        <v>3</v>
      </c>
      <c r="AC6" s="5" t="s">
        <v>3</v>
      </c>
      <c r="AD6" s="5" t="s">
        <v>3</v>
      </c>
      <c r="AE6" s="5" t="s">
        <v>5</v>
      </c>
      <c r="AF6" s="5" t="s">
        <v>5</v>
      </c>
      <c r="AG6" s="5" t="s">
        <v>5</v>
      </c>
      <c r="AH6" s="5" t="s">
        <v>5</v>
      </c>
      <c r="AI6" s="5" t="s">
        <v>5</v>
      </c>
      <c r="AJ6" s="5" t="s">
        <v>5</v>
      </c>
      <c r="AK6" s="5" t="s">
        <v>5</v>
      </c>
      <c r="AL6" s="5" t="s">
        <v>5</v>
      </c>
      <c r="AM6" s="5" t="s">
        <v>5</v>
      </c>
      <c r="AN6" s="5" t="s">
        <v>5</v>
      </c>
      <c r="AO6" s="5" t="s">
        <v>5</v>
      </c>
      <c r="AP6" s="5" t="s">
        <v>5</v>
      </c>
      <c r="AQ6" s="5" t="s">
        <v>5</v>
      </c>
      <c r="AR6" s="5" t="s">
        <v>5</v>
      </c>
      <c r="AS6" s="5" t="s">
        <v>5</v>
      </c>
      <c r="AT6" s="5" t="s">
        <v>3</v>
      </c>
      <c r="AU6" s="5" t="s">
        <v>3</v>
      </c>
      <c r="AV6" s="5" t="s">
        <v>3</v>
      </c>
      <c r="AW6" s="5" t="s">
        <v>3</v>
      </c>
      <c r="AX6" s="5" t="s">
        <v>3</v>
      </c>
      <c r="AY6" s="5" t="s">
        <v>5</v>
      </c>
      <c r="AZ6" s="5" t="s">
        <v>3</v>
      </c>
      <c r="BA6" s="5" t="s">
        <v>5</v>
      </c>
      <c r="BB6" s="5" t="s">
        <v>3</v>
      </c>
      <c r="BC6" s="5" t="s">
        <v>3</v>
      </c>
      <c r="BD6" s="5" t="s">
        <v>3</v>
      </c>
      <c r="BE6" s="5" t="s">
        <v>3</v>
      </c>
      <c r="BF6" s="5" t="s">
        <v>3</v>
      </c>
      <c r="BG6" s="5" t="s">
        <v>3</v>
      </c>
      <c r="BH6" s="5" t="s">
        <v>3</v>
      </c>
      <c r="BI6" s="5" t="s">
        <v>3</v>
      </c>
      <c r="BJ6" s="5" t="s">
        <v>3</v>
      </c>
      <c r="BK6" s="5" t="s">
        <v>3</v>
      </c>
      <c r="BL6" s="5" t="s">
        <v>3</v>
      </c>
      <c r="BM6" s="5" t="s">
        <v>3</v>
      </c>
      <c r="BN6" s="5" t="s">
        <v>3</v>
      </c>
      <c r="BO6" s="5" t="s">
        <v>3</v>
      </c>
      <c r="BP6" s="5" t="s">
        <v>5</v>
      </c>
      <c r="BQ6" s="5" t="str">
        <f t="shared" si="1"/>
        <v>Ja</v>
      </c>
      <c r="BR6" s="5" t="str">
        <f t="shared" si="2"/>
        <v>Nein</v>
      </c>
      <c r="BS6" s="5" t="str">
        <f t="shared" si="3"/>
        <v>Nein</v>
      </c>
      <c r="BT6" s="5" t="str">
        <f t="shared" si="4"/>
        <v>Nein</v>
      </c>
      <c r="BU6" s="5" t="str">
        <f t="shared" si="5"/>
        <v>Nein</v>
      </c>
      <c r="BV6" s="5" t="str">
        <f t="shared" si="6"/>
        <v>Nein</v>
      </c>
      <c r="BW6" s="5" t="str">
        <f t="shared" si="7"/>
        <v>Ja</v>
      </c>
      <c r="BX6" s="5" t="str">
        <f t="shared" si="8"/>
        <v>Nein</v>
      </c>
      <c r="BY6" s="5" t="str">
        <f t="shared" si="9"/>
        <v>Ja</v>
      </c>
      <c r="BZ6" s="5" t="str">
        <f t="shared" si="10"/>
        <v>Nein</v>
      </c>
      <c r="CA6" s="5" t="str">
        <f t="shared" si="11"/>
        <v>Ja</v>
      </c>
    </row>
    <row r="7" spans="1:79" x14ac:dyDescent="0.25">
      <c r="A7" s="3" t="s">
        <v>399</v>
      </c>
      <c r="B7" s="5" t="s">
        <v>5</v>
      </c>
      <c r="C7" s="5" t="s">
        <v>3</v>
      </c>
      <c r="D7" s="5" t="s">
        <v>3</v>
      </c>
      <c r="E7" s="5" t="s">
        <v>5</v>
      </c>
      <c r="F7" s="5" t="s">
        <v>5</v>
      </c>
      <c r="G7" s="5" t="s">
        <v>5</v>
      </c>
      <c r="H7" s="5" t="s">
        <v>5</v>
      </c>
      <c r="I7" s="5" t="s">
        <v>5</v>
      </c>
      <c r="J7" s="5" t="s">
        <v>5</v>
      </c>
      <c r="K7" s="5" t="s">
        <v>5</v>
      </c>
      <c r="L7" s="5" t="s">
        <v>5</v>
      </c>
      <c r="M7" s="5" t="s">
        <v>5</v>
      </c>
      <c r="N7" s="5" t="s">
        <v>5</v>
      </c>
      <c r="O7" s="5" t="s">
        <v>5</v>
      </c>
      <c r="P7" s="5" t="s">
        <v>5</v>
      </c>
      <c r="Q7" s="5" t="s">
        <v>5</v>
      </c>
      <c r="R7" s="5" t="s">
        <v>5</v>
      </c>
      <c r="S7" s="5" t="s">
        <v>5</v>
      </c>
      <c r="T7" s="5" t="s">
        <v>5</v>
      </c>
      <c r="U7" s="5" t="s">
        <v>5</v>
      </c>
      <c r="V7" s="5" t="s">
        <v>5</v>
      </c>
      <c r="W7" s="5" t="s">
        <v>5</v>
      </c>
      <c r="X7" s="5" t="s">
        <v>5</v>
      </c>
      <c r="Y7" s="5" t="s">
        <v>3</v>
      </c>
      <c r="Z7" s="5" t="s">
        <v>3</v>
      </c>
      <c r="AA7" s="5" t="s">
        <v>3</v>
      </c>
      <c r="AB7" s="5" t="s">
        <v>3</v>
      </c>
      <c r="AC7" s="5" t="s">
        <v>3</v>
      </c>
      <c r="AD7" s="5" t="s">
        <v>3</v>
      </c>
      <c r="AE7" s="5" t="s">
        <v>5</v>
      </c>
      <c r="AF7" s="5" t="s">
        <v>5</v>
      </c>
      <c r="AG7" s="5" t="s">
        <v>5</v>
      </c>
      <c r="AH7" s="5" t="s">
        <v>5</v>
      </c>
      <c r="AI7" s="5" t="s">
        <v>5</v>
      </c>
      <c r="AJ7" s="5" t="s">
        <v>5</v>
      </c>
      <c r="AK7" s="5" t="s">
        <v>5</v>
      </c>
      <c r="AL7" s="5" t="s">
        <v>5</v>
      </c>
      <c r="AM7" s="5" t="s">
        <v>5</v>
      </c>
      <c r="AN7" s="5" t="s">
        <v>5</v>
      </c>
      <c r="AO7" s="5" t="s">
        <v>5</v>
      </c>
      <c r="AP7" s="5" t="s">
        <v>5</v>
      </c>
      <c r="AQ7" s="5" t="s">
        <v>5</v>
      </c>
      <c r="AR7" s="5" t="s">
        <v>5</v>
      </c>
      <c r="AS7" s="5" t="s">
        <v>5</v>
      </c>
      <c r="AT7" s="5" t="s">
        <v>3</v>
      </c>
      <c r="AU7" s="5" t="s">
        <v>3</v>
      </c>
      <c r="AV7" s="5" t="s">
        <v>3</v>
      </c>
      <c r="AW7" s="5" t="s">
        <v>3</v>
      </c>
      <c r="AX7" s="5" t="s">
        <v>3</v>
      </c>
      <c r="AY7" s="5" t="s">
        <v>5</v>
      </c>
      <c r="AZ7" s="5" t="s">
        <v>3</v>
      </c>
      <c r="BA7" s="5" t="s">
        <v>5</v>
      </c>
      <c r="BB7" s="5" t="s">
        <v>3</v>
      </c>
      <c r="BC7" s="5" t="s">
        <v>3</v>
      </c>
      <c r="BD7" s="5" t="s">
        <v>3</v>
      </c>
      <c r="BE7" s="5" t="s">
        <v>3</v>
      </c>
      <c r="BF7" s="5" t="s">
        <v>3</v>
      </c>
      <c r="BG7" s="5" t="s">
        <v>3</v>
      </c>
      <c r="BH7" s="5" t="s">
        <v>3</v>
      </c>
      <c r="BI7" s="5" t="s">
        <v>3</v>
      </c>
      <c r="BJ7" s="5" t="s">
        <v>3</v>
      </c>
      <c r="BK7" s="5" t="s">
        <v>3</v>
      </c>
      <c r="BL7" s="5" t="s">
        <v>3</v>
      </c>
      <c r="BM7" s="5" t="s">
        <v>3</v>
      </c>
      <c r="BN7" s="5" t="s">
        <v>3</v>
      </c>
      <c r="BO7" s="5" t="s">
        <v>3</v>
      </c>
      <c r="BP7" s="5" t="s">
        <v>5</v>
      </c>
      <c r="BQ7" s="5" t="str">
        <f t="shared" si="1"/>
        <v>Ja</v>
      </c>
      <c r="BR7" s="5" t="str">
        <f t="shared" si="2"/>
        <v>Nein</v>
      </c>
      <c r="BS7" s="5" t="str">
        <f t="shared" si="3"/>
        <v>Nein</v>
      </c>
      <c r="BT7" s="5" t="str">
        <f t="shared" si="4"/>
        <v>Nein</v>
      </c>
      <c r="BU7" s="5" t="str">
        <f t="shared" si="5"/>
        <v>Nein</v>
      </c>
      <c r="BV7" s="5" t="str">
        <f t="shared" si="6"/>
        <v>Nein</v>
      </c>
      <c r="BW7" s="5" t="str">
        <f t="shared" si="7"/>
        <v>Ja</v>
      </c>
      <c r="BX7" s="5" t="str">
        <f t="shared" si="8"/>
        <v>Nein</v>
      </c>
      <c r="BY7" s="5" t="str">
        <f t="shared" si="9"/>
        <v>Ja</v>
      </c>
      <c r="BZ7" s="5" t="str">
        <f t="shared" si="10"/>
        <v>Nein</v>
      </c>
      <c r="CA7" s="5" t="str">
        <f t="shared" si="11"/>
        <v>Ja</v>
      </c>
    </row>
    <row r="8" spans="1:79" x14ac:dyDescent="0.25">
      <c r="A8" s="3" t="s">
        <v>403</v>
      </c>
      <c r="B8" s="5" t="s">
        <v>5</v>
      </c>
      <c r="C8" s="5" t="s">
        <v>3</v>
      </c>
      <c r="D8" s="5" t="s">
        <v>3</v>
      </c>
      <c r="E8" s="5" t="s">
        <v>5</v>
      </c>
      <c r="F8" s="5" t="s">
        <v>5</v>
      </c>
      <c r="G8" s="5" t="s">
        <v>5</v>
      </c>
      <c r="H8" s="5" t="s">
        <v>5</v>
      </c>
      <c r="I8" s="5" t="s">
        <v>5</v>
      </c>
      <c r="J8" s="5" t="s">
        <v>5</v>
      </c>
      <c r="K8" s="5" t="s">
        <v>5</v>
      </c>
      <c r="L8" s="5" t="s">
        <v>5</v>
      </c>
      <c r="M8" s="5" t="s">
        <v>5</v>
      </c>
      <c r="N8" s="5" t="s">
        <v>5</v>
      </c>
      <c r="O8" s="5" t="s">
        <v>5</v>
      </c>
      <c r="P8" s="5" t="s">
        <v>5</v>
      </c>
      <c r="Q8" s="5" t="s">
        <v>5</v>
      </c>
      <c r="R8" s="5" t="s">
        <v>5</v>
      </c>
      <c r="S8" s="5" t="s">
        <v>5</v>
      </c>
      <c r="T8" s="5" t="s">
        <v>5</v>
      </c>
      <c r="U8" s="5" t="s">
        <v>5</v>
      </c>
      <c r="V8" s="5" t="s">
        <v>5</v>
      </c>
      <c r="W8" s="5" t="s">
        <v>5</v>
      </c>
      <c r="X8" s="5" t="s">
        <v>5</v>
      </c>
      <c r="Y8" s="5" t="s">
        <v>3</v>
      </c>
      <c r="Z8" s="5" t="s">
        <v>3</v>
      </c>
      <c r="AA8" s="5" t="s">
        <v>3</v>
      </c>
      <c r="AB8" s="5" t="s">
        <v>3</v>
      </c>
      <c r="AC8" s="5" t="s">
        <v>3</v>
      </c>
      <c r="AD8" s="5" t="s">
        <v>3</v>
      </c>
      <c r="AE8" s="5" t="s">
        <v>5</v>
      </c>
      <c r="AF8" s="5" t="s">
        <v>5</v>
      </c>
      <c r="AG8" s="5" t="s">
        <v>5</v>
      </c>
      <c r="AH8" s="5" t="s">
        <v>5</v>
      </c>
      <c r="AI8" s="5" t="s">
        <v>5</v>
      </c>
      <c r="AJ8" s="5" t="s">
        <v>5</v>
      </c>
      <c r="AK8" s="5" t="s">
        <v>5</v>
      </c>
      <c r="AL8" s="5" t="s">
        <v>5</v>
      </c>
      <c r="AM8" s="5" t="s">
        <v>5</v>
      </c>
      <c r="AN8" s="5" t="s">
        <v>5</v>
      </c>
      <c r="AO8" s="5" t="s">
        <v>5</v>
      </c>
      <c r="AP8" s="5" t="s">
        <v>5</v>
      </c>
      <c r="AQ8" s="5" t="s">
        <v>5</v>
      </c>
      <c r="AR8" s="5" t="s">
        <v>5</v>
      </c>
      <c r="AS8" s="5" t="s">
        <v>3</v>
      </c>
      <c r="AT8" s="5" t="s">
        <v>3</v>
      </c>
      <c r="AU8" s="5" t="s">
        <v>3</v>
      </c>
      <c r="AV8" s="5" t="s">
        <v>3</v>
      </c>
      <c r="AW8" s="5" t="s">
        <v>3</v>
      </c>
      <c r="AX8" s="5" t="s">
        <v>3</v>
      </c>
      <c r="AY8" s="5" t="s">
        <v>5</v>
      </c>
      <c r="AZ8" s="5" t="s">
        <v>3</v>
      </c>
      <c r="BA8" s="5" t="s">
        <v>3</v>
      </c>
      <c r="BB8" s="5" t="s">
        <v>3</v>
      </c>
      <c r="BC8" s="5" t="s">
        <v>3</v>
      </c>
      <c r="BD8" s="5" t="s">
        <v>3</v>
      </c>
      <c r="BE8" s="5" t="s">
        <v>3</v>
      </c>
      <c r="BF8" s="5" t="s">
        <v>3</v>
      </c>
      <c r="BG8" s="5" t="s">
        <v>3</v>
      </c>
      <c r="BH8" s="5" t="s">
        <v>3</v>
      </c>
      <c r="BI8" s="5" t="s">
        <v>3</v>
      </c>
      <c r="BJ8" s="5" t="s">
        <v>3</v>
      </c>
      <c r="BK8" s="5" t="s">
        <v>3</v>
      </c>
      <c r="BL8" s="5" t="s">
        <v>3</v>
      </c>
      <c r="BM8" s="5" t="s">
        <v>3</v>
      </c>
      <c r="BN8" s="5" t="s">
        <v>3</v>
      </c>
      <c r="BO8" s="5" t="s">
        <v>3</v>
      </c>
      <c r="BP8" s="5" t="s">
        <v>5</v>
      </c>
      <c r="BQ8" s="5" t="str">
        <f t="shared" si="1"/>
        <v>Nein</v>
      </c>
      <c r="BR8" s="5" t="str">
        <f t="shared" si="2"/>
        <v>Nein</v>
      </c>
      <c r="BS8" s="5" t="str">
        <f t="shared" si="3"/>
        <v>Nein</v>
      </c>
      <c r="BT8" s="5" t="str">
        <f t="shared" si="4"/>
        <v>Nein</v>
      </c>
      <c r="BU8" s="5" t="str">
        <f t="shared" si="5"/>
        <v>Nein</v>
      </c>
      <c r="BV8" s="5" t="str">
        <f t="shared" si="6"/>
        <v>Nein</v>
      </c>
      <c r="BW8" s="5" t="str">
        <f t="shared" si="7"/>
        <v>Ja</v>
      </c>
      <c r="BX8" s="5" t="str">
        <f t="shared" si="8"/>
        <v>Nein</v>
      </c>
      <c r="BY8" s="5" t="str">
        <f t="shared" si="9"/>
        <v>Nein</v>
      </c>
      <c r="BZ8" s="5" t="str">
        <f t="shared" si="10"/>
        <v>Nein</v>
      </c>
      <c r="CA8" s="5" t="str">
        <f t="shared" si="11"/>
        <v>Ja</v>
      </c>
    </row>
    <row r="9" spans="1:79" x14ac:dyDescent="0.25">
      <c r="A9" s="3" t="s">
        <v>66</v>
      </c>
      <c r="B9" s="5" t="s">
        <v>5</v>
      </c>
      <c r="C9" s="5" t="s">
        <v>5</v>
      </c>
      <c r="D9" s="5" t="s">
        <v>5</v>
      </c>
      <c r="E9" s="5" t="s">
        <v>3</v>
      </c>
      <c r="F9" s="5" t="s">
        <v>5</v>
      </c>
      <c r="G9" s="5" t="s">
        <v>5</v>
      </c>
      <c r="H9" s="5" t="s">
        <v>5</v>
      </c>
      <c r="I9" s="5" t="s">
        <v>5</v>
      </c>
      <c r="J9" s="5" t="s">
        <v>5</v>
      </c>
      <c r="K9" s="5" t="s">
        <v>5</v>
      </c>
      <c r="L9" s="5" t="s">
        <v>5</v>
      </c>
      <c r="M9" s="5" t="s">
        <v>5</v>
      </c>
      <c r="N9" s="5" t="s">
        <v>5</v>
      </c>
      <c r="O9" s="5" t="s">
        <v>5</v>
      </c>
      <c r="P9" s="5" t="s">
        <v>5</v>
      </c>
      <c r="Q9" s="5" t="s">
        <v>5</v>
      </c>
      <c r="R9" s="5" t="s">
        <v>5</v>
      </c>
      <c r="S9" s="5" t="s">
        <v>5</v>
      </c>
      <c r="T9" s="5" t="s">
        <v>5</v>
      </c>
      <c r="U9" s="5" t="s">
        <v>5</v>
      </c>
      <c r="V9" s="5" t="s">
        <v>3</v>
      </c>
      <c r="W9" s="5" t="s">
        <v>3</v>
      </c>
      <c r="X9" s="5" t="s">
        <v>3</v>
      </c>
      <c r="Y9" s="5" t="s">
        <v>3</v>
      </c>
      <c r="Z9" s="5" t="s">
        <v>3</v>
      </c>
      <c r="AA9" s="5" t="s">
        <v>3</v>
      </c>
      <c r="AB9" s="5" t="s">
        <v>3</v>
      </c>
      <c r="AC9" s="5" t="s">
        <v>3</v>
      </c>
      <c r="AD9" s="5" t="s">
        <v>3</v>
      </c>
      <c r="AE9" s="5" t="s">
        <v>5</v>
      </c>
      <c r="AF9" s="5" t="s">
        <v>5</v>
      </c>
      <c r="AG9" s="5" t="s">
        <v>5</v>
      </c>
      <c r="AH9" s="5" t="s">
        <v>5</v>
      </c>
      <c r="AI9" s="5" t="s">
        <v>5</v>
      </c>
      <c r="AJ9" s="5" t="s">
        <v>5</v>
      </c>
      <c r="AK9" s="5" t="s">
        <v>5</v>
      </c>
      <c r="AL9" s="5" t="s">
        <v>5</v>
      </c>
      <c r="AM9" s="5" t="s">
        <v>5</v>
      </c>
      <c r="AN9" s="5" t="s">
        <v>5</v>
      </c>
      <c r="AO9" s="5" t="s">
        <v>5</v>
      </c>
      <c r="AP9" s="5" t="s">
        <v>5</v>
      </c>
      <c r="AQ9" s="5" t="s">
        <v>5</v>
      </c>
      <c r="AR9" s="5" t="s">
        <v>5</v>
      </c>
      <c r="AS9" s="5" t="s">
        <v>5</v>
      </c>
      <c r="AT9" s="5" t="s">
        <v>3</v>
      </c>
      <c r="AU9" s="5" t="s">
        <v>5</v>
      </c>
      <c r="AV9" s="5" t="s">
        <v>3</v>
      </c>
      <c r="AW9" s="5" t="s">
        <v>5</v>
      </c>
      <c r="AX9" s="5" t="s">
        <v>5</v>
      </c>
      <c r="AY9" s="5" t="s">
        <v>5</v>
      </c>
      <c r="AZ9" s="5" t="s">
        <v>5</v>
      </c>
      <c r="BA9" s="5" t="s">
        <v>5</v>
      </c>
      <c r="BB9" s="5" t="s">
        <v>5</v>
      </c>
      <c r="BC9" s="5" t="s">
        <v>5</v>
      </c>
      <c r="BD9" s="5" t="s">
        <v>3</v>
      </c>
      <c r="BE9" s="5" t="s">
        <v>3</v>
      </c>
      <c r="BF9" s="5" t="s">
        <v>5</v>
      </c>
      <c r="BG9" s="5" t="s">
        <v>5</v>
      </c>
      <c r="BH9" s="5" t="s">
        <v>5</v>
      </c>
      <c r="BI9" s="5" t="s">
        <v>5</v>
      </c>
      <c r="BJ9" s="5" t="s">
        <v>5</v>
      </c>
      <c r="BK9" s="5" t="s">
        <v>3</v>
      </c>
      <c r="BL9" s="5" t="s">
        <v>5</v>
      </c>
      <c r="BM9" s="5" t="s">
        <v>3</v>
      </c>
      <c r="BN9" s="5" t="s">
        <v>3</v>
      </c>
      <c r="BO9" s="5" t="s">
        <v>3</v>
      </c>
      <c r="BP9" s="5" t="s">
        <v>5</v>
      </c>
      <c r="BQ9" s="5" t="str">
        <f t="shared" si="1"/>
        <v>Ja</v>
      </c>
      <c r="BR9" s="5" t="str">
        <f t="shared" si="2"/>
        <v>Nein</v>
      </c>
      <c r="BS9" s="5" t="str">
        <f t="shared" si="3"/>
        <v>Ja</v>
      </c>
      <c r="BT9" s="5" t="str">
        <f t="shared" si="4"/>
        <v>Nein</v>
      </c>
      <c r="BU9" s="5" t="str">
        <f t="shared" si="5"/>
        <v>Ja</v>
      </c>
      <c r="BV9" s="5" t="str">
        <f t="shared" si="6"/>
        <v>Ja</v>
      </c>
      <c r="BW9" s="5" t="str">
        <f t="shared" si="7"/>
        <v>Ja</v>
      </c>
      <c r="BX9" s="5" t="str">
        <f t="shared" si="8"/>
        <v>Ja</v>
      </c>
      <c r="BY9" s="5" t="str">
        <f t="shared" si="9"/>
        <v>Ja</v>
      </c>
      <c r="BZ9" s="5" t="str">
        <f t="shared" si="10"/>
        <v>Ja</v>
      </c>
      <c r="CA9" s="5" t="str">
        <f t="shared" si="11"/>
        <v>Ja</v>
      </c>
    </row>
    <row r="10" spans="1:79" x14ac:dyDescent="0.25">
      <c r="A10" s="3" t="s">
        <v>80</v>
      </c>
      <c r="B10" s="5" t="s">
        <v>5</v>
      </c>
      <c r="C10" s="5" t="s">
        <v>3</v>
      </c>
      <c r="D10" s="5" t="s">
        <v>3</v>
      </c>
      <c r="E10" s="5" t="s">
        <v>5</v>
      </c>
      <c r="F10" s="5" t="s">
        <v>5</v>
      </c>
      <c r="G10" s="5" t="s">
        <v>5</v>
      </c>
      <c r="H10" s="5" t="s">
        <v>5</v>
      </c>
      <c r="I10" s="5" t="s">
        <v>5</v>
      </c>
      <c r="J10" s="5" t="s">
        <v>5</v>
      </c>
      <c r="K10" s="5" t="s">
        <v>5</v>
      </c>
      <c r="L10" s="5" t="s">
        <v>5</v>
      </c>
      <c r="M10" s="5" t="s">
        <v>5</v>
      </c>
      <c r="N10" s="5" t="s">
        <v>5</v>
      </c>
      <c r="O10" s="5" t="s">
        <v>5</v>
      </c>
      <c r="P10" s="5" t="s">
        <v>5</v>
      </c>
      <c r="Q10" s="5" t="s">
        <v>5</v>
      </c>
      <c r="R10" s="5" t="s">
        <v>5</v>
      </c>
      <c r="S10" s="5" t="s">
        <v>5</v>
      </c>
      <c r="T10" s="5" t="s">
        <v>5</v>
      </c>
      <c r="U10" s="5" t="s">
        <v>5</v>
      </c>
      <c r="V10" s="5" t="s">
        <v>3</v>
      </c>
      <c r="W10" s="5" t="s">
        <v>3</v>
      </c>
      <c r="X10" s="5" t="s">
        <v>5</v>
      </c>
      <c r="Y10" s="5" t="s">
        <v>3</v>
      </c>
      <c r="Z10" s="5" t="s">
        <v>3</v>
      </c>
      <c r="AA10" s="5" t="s">
        <v>3</v>
      </c>
      <c r="AB10" s="5" t="s">
        <v>3</v>
      </c>
      <c r="AC10" s="5" t="s">
        <v>3</v>
      </c>
      <c r="AD10" s="5" t="s">
        <v>3</v>
      </c>
      <c r="AE10" s="5" t="s">
        <v>5</v>
      </c>
      <c r="AF10" s="5" t="s">
        <v>5</v>
      </c>
      <c r="AG10" s="5" t="s">
        <v>5</v>
      </c>
      <c r="AH10" s="5" t="s">
        <v>5</v>
      </c>
      <c r="AI10" s="5" t="s">
        <v>5</v>
      </c>
      <c r="AJ10" s="5" t="s">
        <v>5</v>
      </c>
      <c r="AK10" s="5" t="s">
        <v>5</v>
      </c>
      <c r="AL10" s="5" t="s">
        <v>5</v>
      </c>
      <c r="AM10" s="5" t="s">
        <v>5</v>
      </c>
      <c r="AN10" s="5" t="s">
        <v>5</v>
      </c>
      <c r="AO10" s="5" t="s">
        <v>5</v>
      </c>
      <c r="AP10" s="5" t="s">
        <v>5</v>
      </c>
      <c r="AQ10" s="5" t="s">
        <v>5</v>
      </c>
      <c r="AR10" s="5" t="s">
        <v>5</v>
      </c>
      <c r="AS10" s="5" t="s">
        <v>5</v>
      </c>
      <c r="AT10" s="5" t="s">
        <v>3</v>
      </c>
      <c r="AU10" s="5" t="s">
        <v>3</v>
      </c>
      <c r="AV10" s="5" t="s">
        <v>3</v>
      </c>
      <c r="AW10" s="5" t="s">
        <v>3</v>
      </c>
      <c r="AX10" s="5" t="s">
        <v>5</v>
      </c>
      <c r="AY10" s="5" t="s">
        <v>5</v>
      </c>
      <c r="AZ10" s="5" t="s">
        <v>3</v>
      </c>
      <c r="BA10" s="5" t="s">
        <v>5</v>
      </c>
      <c r="BB10" s="5" t="s">
        <v>3</v>
      </c>
      <c r="BC10" s="5" t="s">
        <v>3</v>
      </c>
      <c r="BD10" s="5" t="s">
        <v>3</v>
      </c>
      <c r="BE10" s="5" t="s">
        <v>3</v>
      </c>
      <c r="BF10" s="5" t="s">
        <v>3</v>
      </c>
      <c r="BG10" s="5" t="s">
        <v>3</v>
      </c>
      <c r="BH10" s="5" t="s">
        <v>3</v>
      </c>
      <c r="BI10" s="5" t="s">
        <v>3</v>
      </c>
      <c r="BJ10" s="5" t="s">
        <v>3</v>
      </c>
      <c r="BK10" s="5" t="s">
        <v>3</v>
      </c>
      <c r="BL10" s="5" t="s">
        <v>3</v>
      </c>
      <c r="BM10" s="5" t="s">
        <v>5</v>
      </c>
      <c r="BN10" s="5" t="s">
        <v>5</v>
      </c>
      <c r="BO10" s="5" t="s">
        <v>5</v>
      </c>
      <c r="BP10" s="5" t="s">
        <v>5</v>
      </c>
      <c r="BQ10" s="5" t="str">
        <f t="shared" si="1"/>
        <v>Ja</v>
      </c>
      <c r="BR10" s="5" t="str">
        <f t="shared" si="2"/>
        <v>Nein</v>
      </c>
      <c r="BS10" s="5" t="str">
        <f t="shared" si="3"/>
        <v>Nein</v>
      </c>
      <c r="BT10" s="5" t="str">
        <f t="shared" si="4"/>
        <v>Nein</v>
      </c>
      <c r="BU10" s="5" t="str">
        <f t="shared" si="5"/>
        <v>Nein</v>
      </c>
      <c r="BV10" s="5" t="str">
        <f t="shared" si="6"/>
        <v>Ja</v>
      </c>
      <c r="BW10" s="5" t="str">
        <f t="shared" si="7"/>
        <v>Ja</v>
      </c>
      <c r="BX10" s="5" t="str">
        <f t="shared" si="8"/>
        <v>Nein</v>
      </c>
      <c r="BY10" s="5" t="str">
        <f t="shared" si="9"/>
        <v>Ja</v>
      </c>
      <c r="BZ10" s="5" t="str">
        <f t="shared" si="10"/>
        <v>Nein</v>
      </c>
      <c r="CA10" s="5" t="str">
        <f t="shared" si="11"/>
        <v>Ja</v>
      </c>
    </row>
    <row r="11" spans="1:79" x14ac:dyDescent="0.25">
      <c r="A11" s="3" t="s">
        <v>92</v>
      </c>
      <c r="B11" s="5" t="s">
        <v>5</v>
      </c>
      <c r="C11" s="5" t="s">
        <v>5</v>
      </c>
      <c r="D11" s="5" t="s">
        <v>5</v>
      </c>
      <c r="E11" s="5" t="s">
        <v>3</v>
      </c>
      <c r="F11" s="5" t="s">
        <v>5</v>
      </c>
      <c r="G11" s="5" t="s">
        <v>5</v>
      </c>
      <c r="H11" s="5" t="s">
        <v>5</v>
      </c>
      <c r="I11" s="5" t="s">
        <v>5</v>
      </c>
      <c r="J11" s="5" t="s">
        <v>5</v>
      </c>
      <c r="K11" s="5" t="s">
        <v>5</v>
      </c>
      <c r="L11" s="5" t="s">
        <v>5</v>
      </c>
      <c r="M11" s="5" t="s">
        <v>5</v>
      </c>
      <c r="N11" s="5" t="s">
        <v>5</v>
      </c>
      <c r="O11" s="5" t="s">
        <v>5</v>
      </c>
      <c r="P11" s="5" t="s">
        <v>5</v>
      </c>
      <c r="Q11" s="5" t="s">
        <v>5</v>
      </c>
      <c r="R11" s="5" t="s">
        <v>5</v>
      </c>
      <c r="S11" s="5" t="s">
        <v>5</v>
      </c>
      <c r="T11" s="5" t="s">
        <v>5</v>
      </c>
      <c r="U11" s="5" t="s">
        <v>5</v>
      </c>
      <c r="V11" s="5" t="s">
        <v>3</v>
      </c>
      <c r="W11" s="5" t="s">
        <v>3</v>
      </c>
      <c r="X11" s="5" t="s">
        <v>3</v>
      </c>
      <c r="Y11" s="5" t="s">
        <v>3</v>
      </c>
      <c r="Z11" s="5" t="s">
        <v>3</v>
      </c>
      <c r="AA11" s="5" t="s">
        <v>3</v>
      </c>
      <c r="AB11" s="5" t="s">
        <v>3</v>
      </c>
      <c r="AC11" s="5" t="s">
        <v>3</v>
      </c>
      <c r="AD11" s="5" t="s">
        <v>3</v>
      </c>
      <c r="AE11" s="5" t="s">
        <v>5</v>
      </c>
      <c r="AF11" s="5" t="s">
        <v>5</v>
      </c>
      <c r="AG11" s="5" t="s">
        <v>5</v>
      </c>
      <c r="AH11" s="5" t="s">
        <v>5</v>
      </c>
      <c r="AI11" s="5" t="s">
        <v>5</v>
      </c>
      <c r="AJ11" s="5" t="s">
        <v>5</v>
      </c>
      <c r="AK11" s="5" t="s">
        <v>5</v>
      </c>
      <c r="AL11" s="5" t="s">
        <v>5</v>
      </c>
      <c r="AM11" s="5" t="s">
        <v>5</v>
      </c>
      <c r="AN11" s="5" t="s">
        <v>5</v>
      </c>
      <c r="AO11" s="5" t="s">
        <v>5</v>
      </c>
      <c r="AP11" s="5" t="s">
        <v>5</v>
      </c>
      <c r="AQ11" s="5" t="s">
        <v>5</v>
      </c>
      <c r="AR11" s="5" t="s">
        <v>5</v>
      </c>
      <c r="AS11" s="5" t="s">
        <v>3</v>
      </c>
      <c r="AT11" s="5" t="s">
        <v>3</v>
      </c>
      <c r="AU11" s="5" t="s">
        <v>3</v>
      </c>
      <c r="AV11" s="5" t="s">
        <v>3</v>
      </c>
      <c r="AW11" s="5" t="s">
        <v>3</v>
      </c>
      <c r="AX11" s="5" t="s">
        <v>3</v>
      </c>
      <c r="AY11" s="5" t="s">
        <v>5</v>
      </c>
      <c r="AZ11" s="5" t="s">
        <v>3</v>
      </c>
      <c r="BA11" s="5" t="s">
        <v>3</v>
      </c>
      <c r="BB11" s="5" t="s">
        <v>3</v>
      </c>
      <c r="BC11" s="5" t="s">
        <v>3</v>
      </c>
      <c r="BD11" s="5" t="s">
        <v>3</v>
      </c>
      <c r="BE11" s="5" t="s">
        <v>3</v>
      </c>
      <c r="BF11" s="5" t="s">
        <v>3</v>
      </c>
      <c r="BG11" s="5" t="s">
        <v>3</v>
      </c>
      <c r="BH11" s="5" t="s">
        <v>3</v>
      </c>
      <c r="BI11" s="5" t="s">
        <v>3</v>
      </c>
      <c r="BJ11" s="5" t="s">
        <v>3</v>
      </c>
      <c r="BK11" s="5" t="s">
        <v>3</v>
      </c>
      <c r="BL11" s="5" t="s">
        <v>3</v>
      </c>
      <c r="BM11" s="5" t="s">
        <v>3</v>
      </c>
      <c r="BN11" s="5" t="s">
        <v>3</v>
      </c>
      <c r="BO11" s="5" t="s">
        <v>3</v>
      </c>
      <c r="BP11" s="5" t="s">
        <v>5</v>
      </c>
      <c r="BQ11" s="5" t="str">
        <f t="shared" si="1"/>
        <v>Nein</v>
      </c>
      <c r="BR11" s="5" t="str">
        <f t="shared" si="2"/>
        <v>Nein</v>
      </c>
      <c r="BS11" s="5" t="str">
        <f t="shared" si="3"/>
        <v>Nein</v>
      </c>
      <c r="BT11" s="5" t="str">
        <f t="shared" si="4"/>
        <v>Nein</v>
      </c>
      <c r="BU11" s="5" t="str">
        <f t="shared" si="5"/>
        <v>Nein</v>
      </c>
      <c r="BV11" s="5" t="str">
        <f t="shared" si="6"/>
        <v>Nein</v>
      </c>
      <c r="BW11" s="5" t="str">
        <f t="shared" si="7"/>
        <v>Ja</v>
      </c>
      <c r="BX11" s="5" t="str">
        <f t="shared" si="8"/>
        <v>Nein</v>
      </c>
      <c r="BY11" s="5" t="str">
        <f t="shared" si="9"/>
        <v>Nein</v>
      </c>
      <c r="BZ11" s="5" t="str">
        <f t="shared" si="10"/>
        <v>Nein</v>
      </c>
      <c r="CA11" s="5" t="str">
        <f t="shared" si="11"/>
        <v>Ja</v>
      </c>
    </row>
    <row r="12" spans="1:79" x14ac:dyDescent="0.25">
      <c r="A12" s="3" t="s">
        <v>102</v>
      </c>
      <c r="B12" s="5" t="s">
        <v>5</v>
      </c>
      <c r="C12" s="5" t="s">
        <v>5</v>
      </c>
      <c r="D12" s="5" t="s">
        <v>5</v>
      </c>
      <c r="E12" s="5" t="s">
        <v>3</v>
      </c>
      <c r="F12" s="5" t="s">
        <v>5</v>
      </c>
      <c r="G12" s="5" t="s">
        <v>5</v>
      </c>
      <c r="H12" s="5" t="s">
        <v>5</v>
      </c>
      <c r="I12" s="5" t="s">
        <v>5</v>
      </c>
      <c r="J12" s="5" t="s">
        <v>5</v>
      </c>
      <c r="K12" s="5" t="s">
        <v>5</v>
      </c>
      <c r="L12" s="5" t="s">
        <v>5</v>
      </c>
      <c r="M12" s="5" t="s">
        <v>5</v>
      </c>
      <c r="N12" s="5" t="s">
        <v>5</v>
      </c>
      <c r="O12" s="5" t="s">
        <v>5</v>
      </c>
      <c r="P12" s="5" t="s">
        <v>5</v>
      </c>
      <c r="Q12" s="5" t="s">
        <v>5</v>
      </c>
      <c r="R12" s="5" t="s">
        <v>5</v>
      </c>
      <c r="S12" s="5" t="s">
        <v>5</v>
      </c>
      <c r="T12" s="5" t="s">
        <v>5</v>
      </c>
      <c r="U12" s="5" t="s">
        <v>5</v>
      </c>
      <c r="V12" s="5" t="s">
        <v>3</v>
      </c>
      <c r="W12" s="5" t="s">
        <v>3</v>
      </c>
      <c r="X12" s="5" t="s">
        <v>3</v>
      </c>
      <c r="Y12" s="5" t="s">
        <v>3</v>
      </c>
      <c r="Z12" s="5" t="s">
        <v>3</v>
      </c>
      <c r="AA12" s="5" t="s">
        <v>3</v>
      </c>
      <c r="AB12" s="5" t="s">
        <v>3</v>
      </c>
      <c r="AC12" s="5" t="s">
        <v>3</v>
      </c>
      <c r="AD12" s="5" t="s">
        <v>3</v>
      </c>
      <c r="AE12" s="5" t="s">
        <v>5</v>
      </c>
      <c r="AF12" s="5" t="s">
        <v>5</v>
      </c>
      <c r="AG12" s="5" t="s">
        <v>5</v>
      </c>
      <c r="AH12" s="5" t="s">
        <v>5</v>
      </c>
      <c r="AI12" s="5" t="s">
        <v>5</v>
      </c>
      <c r="AJ12" s="5" t="s">
        <v>5</v>
      </c>
      <c r="AK12" s="5" t="s">
        <v>5</v>
      </c>
      <c r="AL12" s="5" t="s">
        <v>5</v>
      </c>
      <c r="AM12" s="5" t="s">
        <v>5</v>
      </c>
      <c r="AN12" s="5" t="s">
        <v>5</v>
      </c>
      <c r="AO12" s="5" t="s">
        <v>5</v>
      </c>
      <c r="AP12" s="5" t="s">
        <v>5</v>
      </c>
      <c r="AQ12" s="5" t="s">
        <v>5</v>
      </c>
      <c r="AR12" s="5" t="s">
        <v>5</v>
      </c>
      <c r="AS12" s="5" t="s">
        <v>3</v>
      </c>
      <c r="AT12" s="5" t="s">
        <v>3</v>
      </c>
      <c r="AU12" s="5" t="s">
        <v>3</v>
      </c>
      <c r="AV12" s="5" t="s">
        <v>3</v>
      </c>
      <c r="AW12" s="5" t="s">
        <v>3</v>
      </c>
      <c r="AX12" s="5" t="s">
        <v>3</v>
      </c>
      <c r="AY12" s="5" t="s">
        <v>5</v>
      </c>
      <c r="AZ12" s="5" t="s">
        <v>3</v>
      </c>
      <c r="BA12" s="5" t="s">
        <v>3</v>
      </c>
      <c r="BB12" s="5" t="s">
        <v>3</v>
      </c>
      <c r="BC12" s="5" t="s">
        <v>3</v>
      </c>
      <c r="BD12" s="5" t="s">
        <v>3</v>
      </c>
      <c r="BE12" s="5" t="s">
        <v>3</v>
      </c>
      <c r="BF12" s="5" t="s">
        <v>3</v>
      </c>
      <c r="BG12" s="5" t="s">
        <v>3</v>
      </c>
      <c r="BH12" s="5" t="s">
        <v>3</v>
      </c>
      <c r="BI12" s="5" t="s">
        <v>3</v>
      </c>
      <c r="BJ12" s="5" t="s">
        <v>3</v>
      </c>
      <c r="BK12" s="5" t="s">
        <v>3</v>
      </c>
      <c r="BL12" s="5" t="s">
        <v>3</v>
      </c>
      <c r="BM12" s="5" t="s">
        <v>3</v>
      </c>
      <c r="BN12" s="5" t="s">
        <v>3</v>
      </c>
      <c r="BO12" s="5" t="s">
        <v>3</v>
      </c>
      <c r="BP12" s="5" t="s">
        <v>5</v>
      </c>
      <c r="BQ12" s="5" t="str">
        <f t="shared" si="1"/>
        <v>Nein</v>
      </c>
      <c r="BR12" s="5" t="str">
        <f t="shared" si="2"/>
        <v>Nein</v>
      </c>
      <c r="BS12" s="5" t="str">
        <f t="shared" si="3"/>
        <v>Nein</v>
      </c>
      <c r="BT12" s="5" t="str">
        <f t="shared" si="4"/>
        <v>Nein</v>
      </c>
      <c r="BU12" s="5" t="str">
        <f t="shared" si="5"/>
        <v>Nein</v>
      </c>
      <c r="BV12" s="5" t="str">
        <f t="shared" si="6"/>
        <v>Nein</v>
      </c>
      <c r="BW12" s="5" t="str">
        <f t="shared" si="7"/>
        <v>Ja</v>
      </c>
      <c r="BX12" s="5" t="str">
        <f t="shared" si="8"/>
        <v>Nein</v>
      </c>
      <c r="BY12" s="5" t="str">
        <f t="shared" si="9"/>
        <v>Nein</v>
      </c>
      <c r="BZ12" s="5" t="str">
        <f t="shared" si="10"/>
        <v>Nein</v>
      </c>
      <c r="CA12" s="5" t="str">
        <f t="shared" si="11"/>
        <v>Ja</v>
      </c>
    </row>
    <row r="13" spans="1:79" x14ac:dyDescent="0.25">
      <c r="A13" s="3" t="s">
        <v>414</v>
      </c>
      <c r="B13" s="5" t="s">
        <v>5</v>
      </c>
      <c r="C13" s="5" t="s">
        <v>5</v>
      </c>
      <c r="D13" s="5" t="s">
        <v>5</v>
      </c>
      <c r="E13" s="5" t="s">
        <v>3</v>
      </c>
      <c r="F13" s="5" t="s">
        <v>5</v>
      </c>
      <c r="G13" s="5" t="s">
        <v>5</v>
      </c>
      <c r="H13" s="5" t="s">
        <v>5</v>
      </c>
      <c r="I13" s="5" t="s">
        <v>5</v>
      </c>
      <c r="J13" s="5" t="s">
        <v>5</v>
      </c>
      <c r="K13" s="5" t="s">
        <v>5</v>
      </c>
      <c r="L13" s="5" t="s">
        <v>5</v>
      </c>
      <c r="M13" s="5" t="s">
        <v>5</v>
      </c>
      <c r="N13" s="5" t="s">
        <v>5</v>
      </c>
      <c r="O13" s="5" t="s">
        <v>5</v>
      </c>
      <c r="P13" s="5" t="s">
        <v>5</v>
      </c>
      <c r="Q13" s="5" t="s">
        <v>5</v>
      </c>
      <c r="R13" s="5" t="s">
        <v>5</v>
      </c>
      <c r="S13" s="5" t="s">
        <v>5</v>
      </c>
      <c r="T13" s="5" t="s">
        <v>5</v>
      </c>
      <c r="U13" s="5" t="s">
        <v>5</v>
      </c>
      <c r="V13" s="5" t="s">
        <v>3</v>
      </c>
      <c r="W13" s="5" t="s">
        <v>3</v>
      </c>
      <c r="X13" s="5" t="s">
        <v>3</v>
      </c>
      <c r="Y13" s="5" t="s">
        <v>3</v>
      </c>
      <c r="Z13" s="5" t="s">
        <v>3</v>
      </c>
      <c r="AA13" s="5" t="s">
        <v>3</v>
      </c>
      <c r="AB13" s="5" t="s">
        <v>3</v>
      </c>
      <c r="AC13" s="5" t="s">
        <v>3</v>
      </c>
      <c r="AD13" s="5" t="s">
        <v>3</v>
      </c>
      <c r="AE13" s="5" t="s">
        <v>5</v>
      </c>
      <c r="AF13" s="5" t="s">
        <v>5</v>
      </c>
      <c r="AG13" s="5" t="s">
        <v>5</v>
      </c>
      <c r="AH13" s="5" t="s">
        <v>5</v>
      </c>
      <c r="AI13" s="5" t="s">
        <v>5</v>
      </c>
      <c r="AJ13" s="5" t="s">
        <v>5</v>
      </c>
      <c r="AK13" s="5" t="s">
        <v>5</v>
      </c>
      <c r="AL13" s="5" t="s">
        <v>5</v>
      </c>
      <c r="AM13" s="5" t="s">
        <v>5</v>
      </c>
      <c r="AN13" s="5" t="s">
        <v>5</v>
      </c>
      <c r="AO13" s="5" t="s">
        <v>5</v>
      </c>
      <c r="AP13" s="5" t="s">
        <v>5</v>
      </c>
      <c r="AQ13" s="5" t="s">
        <v>5</v>
      </c>
      <c r="AR13" s="5" t="s">
        <v>5</v>
      </c>
      <c r="AS13" s="5" t="s">
        <v>3</v>
      </c>
      <c r="AT13" s="5" t="s">
        <v>3</v>
      </c>
      <c r="AU13" s="5" t="s">
        <v>3</v>
      </c>
      <c r="AV13" s="5" t="s">
        <v>3</v>
      </c>
      <c r="AW13" s="5" t="s">
        <v>3</v>
      </c>
      <c r="AX13" s="5" t="s">
        <v>3</v>
      </c>
      <c r="AY13" s="5" t="s">
        <v>5</v>
      </c>
      <c r="AZ13" s="5" t="s">
        <v>3</v>
      </c>
      <c r="BA13" s="5" t="s">
        <v>3</v>
      </c>
      <c r="BB13" s="5" t="s">
        <v>3</v>
      </c>
      <c r="BC13" s="5" t="s">
        <v>3</v>
      </c>
      <c r="BD13" s="5" t="s">
        <v>3</v>
      </c>
      <c r="BE13" s="5" t="s">
        <v>3</v>
      </c>
      <c r="BF13" s="5" t="s">
        <v>3</v>
      </c>
      <c r="BG13" s="5" t="s">
        <v>3</v>
      </c>
      <c r="BH13" s="5" t="s">
        <v>3</v>
      </c>
      <c r="BI13" s="5" t="s">
        <v>3</v>
      </c>
      <c r="BJ13" s="5" t="s">
        <v>3</v>
      </c>
      <c r="BK13" s="5" t="s">
        <v>3</v>
      </c>
      <c r="BL13" s="5" t="s">
        <v>3</v>
      </c>
      <c r="BM13" s="5" t="s">
        <v>3</v>
      </c>
      <c r="BN13" s="5" t="s">
        <v>3</v>
      </c>
      <c r="BO13" s="5" t="s">
        <v>3</v>
      </c>
      <c r="BP13" s="5" t="s">
        <v>5</v>
      </c>
      <c r="BQ13" s="5" t="str">
        <f t="shared" si="1"/>
        <v>Nein</v>
      </c>
      <c r="BR13" s="5" t="str">
        <f t="shared" si="2"/>
        <v>Nein</v>
      </c>
      <c r="BS13" s="5" t="str">
        <f t="shared" si="3"/>
        <v>Nein</v>
      </c>
      <c r="BT13" s="5" t="str">
        <f t="shared" si="4"/>
        <v>Nein</v>
      </c>
      <c r="BU13" s="5" t="str">
        <f t="shared" si="5"/>
        <v>Nein</v>
      </c>
      <c r="BV13" s="5" t="str">
        <f t="shared" si="6"/>
        <v>Nein</v>
      </c>
      <c r="BW13" s="5" t="str">
        <f t="shared" si="7"/>
        <v>Ja</v>
      </c>
      <c r="BX13" s="5" t="str">
        <f t="shared" si="8"/>
        <v>Nein</v>
      </c>
      <c r="BY13" s="5" t="str">
        <f t="shared" si="9"/>
        <v>Nein</v>
      </c>
      <c r="BZ13" s="5" t="str">
        <f t="shared" si="10"/>
        <v>Nein</v>
      </c>
      <c r="CA13" s="5" t="str">
        <f t="shared" si="11"/>
        <v>Ja</v>
      </c>
    </row>
    <row r="14" spans="1:79" x14ac:dyDescent="0.25">
      <c r="A14" s="3" t="s">
        <v>417</v>
      </c>
      <c r="B14" s="5" t="s">
        <v>5</v>
      </c>
      <c r="C14" s="5" t="s">
        <v>3</v>
      </c>
      <c r="D14" s="5" t="s">
        <v>3</v>
      </c>
      <c r="E14" s="5" t="s">
        <v>5</v>
      </c>
      <c r="F14" s="5" t="s">
        <v>5</v>
      </c>
      <c r="G14" s="5" t="s">
        <v>5</v>
      </c>
      <c r="H14" s="5" t="s">
        <v>5</v>
      </c>
      <c r="I14" s="5" t="s">
        <v>5</v>
      </c>
      <c r="J14" s="5" t="s">
        <v>5</v>
      </c>
      <c r="K14" s="5" t="s">
        <v>5</v>
      </c>
      <c r="L14" s="5" t="s">
        <v>5</v>
      </c>
      <c r="M14" s="5" t="s">
        <v>5</v>
      </c>
      <c r="N14" s="5" t="s">
        <v>5</v>
      </c>
      <c r="O14" s="5" t="s">
        <v>5</v>
      </c>
      <c r="P14" s="5" t="s">
        <v>5</v>
      </c>
      <c r="Q14" s="5" t="s">
        <v>5</v>
      </c>
      <c r="R14" s="5" t="s">
        <v>5</v>
      </c>
      <c r="S14" s="5" t="s">
        <v>5</v>
      </c>
      <c r="T14" s="5" t="s">
        <v>5</v>
      </c>
      <c r="U14" s="5" t="s">
        <v>5</v>
      </c>
      <c r="V14" s="5" t="s">
        <v>3</v>
      </c>
      <c r="W14" s="5" t="s">
        <v>3</v>
      </c>
      <c r="X14" s="5" t="s">
        <v>3</v>
      </c>
      <c r="Y14" s="5" t="s">
        <v>3</v>
      </c>
      <c r="Z14" s="5" t="s">
        <v>3</v>
      </c>
      <c r="AA14" s="5" t="s">
        <v>3</v>
      </c>
      <c r="AB14" s="5" t="s">
        <v>3</v>
      </c>
      <c r="AC14" s="5" t="s">
        <v>3</v>
      </c>
      <c r="AD14" s="5" t="s">
        <v>3</v>
      </c>
      <c r="AE14" s="5" t="s">
        <v>5</v>
      </c>
      <c r="AF14" s="5" t="s">
        <v>5</v>
      </c>
      <c r="AG14" s="5" t="s">
        <v>5</v>
      </c>
      <c r="AH14" s="5" t="s">
        <v>5</v>
      </c>
      <c r="AI14" s="5" t="s">
        <v>5</v>
      </c>
      <c r="AJ14" s="5" t="s">
        <v>5</v>
      </c>
      <c r="AK14" s="5" t="s">
        <v>5</v>
      </c>
      <c r="AL14" s="5" t="s">
        <v>5</v>
      </c>
      <c r="AM14" s="5" t="s">
        <v>5</v>
      </c>
      <c r="AN14" s="5" t="s">
        <v>5</v>
      </c>
      <c r="AO14" s="5" t="s">
        <v>5</v>
      </c>
      <c r="AP14" s="5" t="s">
        <v>5</v>
      </c>
      <c r="AQ14" s="5" t="s">
        <v>5</v>
      </c>
      <c r="AR14" s="5" t="s">
        <v>5</v>
      </c>
      <c r="AS14" s="5" t="s">
        <v>3</v>
      </c>
      <c r="AT14" s="5" t="s">
        <v>3</v>
      </c>
      <c r="AU14" s="5" t="s">
        <v>3</v>
      </c>
      <c r="AV14" s="5" t="s">
        <v>3</v>
      </c>
      <c r="AW14" s="5" t="s">
        <v>3</v>
      </c>
      <c r="AX14" s="5" t="s">
        <v>3</v>
      </c>
      <c r="AY14" s="5" t="s">
        <v>5</v>
      </c>
      <c r="AZ14" s="5" t="s">
        <v>3</v>
      </c>
      <c r="BA14" s="5" t="s">
        <v>3</v>
      </c>
      <c r="BB14" s="5" t="s">
        <v>3</v>
      </c>
      <c r="BC14" s="5" t="s">
        <v>3</v>
      </c>
      <c r="BD14" s="5" t="s">
        <v>3</v>
      </c>
      <c r="BE14" s="5" t="s">
        <v>3</v>
      </c>
      <c r="BF14" s="5" t="s">
        <v>3</v>
      </c>
      <c r="BG14" s="5" t="s">
        <v>3</v>
      </c>
      <c r="BH14" s="5" t="s">
        <v>3</v>
      </c>
      <c r="BI14" s="5" t="s">
        <v>3</v>
      </c>
      <c r="BJ14" s="5" t="s">
        <v>3</v>
      </c>
      <c r="BK14" s="5" t="s">
        <v>3</v>
      </c>
      <c r="BL14" s="5" t="s">
        <v>3</v>
      </c>
      <c r="BM14" s="5" t="s">
        <v>3</v>
      </c>
      <c r="BN14" s="5" t="s">
        <v>3</v>
      </c>
      <c r="BO14" s="5" t="s">
        <v>3</v>
      </c>
      <c r="BP14" s="5" t="s">
        <v>5</v>
      </c>
      <c r="BQ14" s="5" t="str">
        <f t="shared" si="1"/>
        <v>Nein</v>
      </c>
      <c r="BR14" s="5" t="str">
        <f t="shared" si="2"/>
        <v>Nein</v>
      </c>
      <c r="BS14" s="5" t="str">
        <f t="shared" si="3"/>
        <v>Nein</v>
      </c>
      <c r="BT14" s="5" t="str">
        <f t="shared" si="4"/>
        <v>Nein</v>
      </c>
      <c r="BU14" s="5" t="str">
        <f t="shared" si="5"/>
        <v>Nein</v>
      </c>
      <c r="BV14" s="5" t="str">
        <f t="shared" si="6"/>
        <v>Nein</v>
      </c>
      <c r="BW14" s="5" t="str">
        <f t="shared" si="7"/>
        <v>Ja</v>
      </c>
      <c r="BX14" s="5" t="str">
        <f t="shared" si="8"/>
        <v>Nein</v>
      </c>
      <c r="BY14" s="5" t="str">
        <f t="shared" si="9"/>
        <v>Nein</v>
      </c>
      <c r="BZ14" s="5" t="str">
        <f t="shared" si="10"/>
        <v>Nein</v>
      </c>
      <c r="CA14" s="5" t="str">
        <f t="shared" si="11"/>
        <v>Ja</v>
      </c>
    </row>
    <row r="15" spans="1:79" x14ac:dyDescent="0.25">
      <c r="A15" s="3" t="s">
        <v>109</v>
      </c>
      <c r="B15" s="5" t="s">
        <v>5</v>
      </c>
      <c r="C15" s="5" t="s">
        <v>5</v>
      </c>
      <c r="D15" s="5" t="s">
        <v>3</v>
      </c>
      <c r="E15" s="5" t="s">
        <v>3</v>
      </c>
      <c r="F15" s="5" t="s">
        <v>5</v>
      </c>
      <c r="G15" s="5" t="s">
        <v>5</v>
      </c>
      <c r="H15" s="5" t="s">
        <v>5</v>
      </c>
      <c r="I15" s="5" t="s">
        <v>5</v>
      </c>
      <c r="J15" s="5" t="s">
        <v>5</v>
      </c>
      <c r="K15" s="5" t="s">
        <v>5</v>
      </c>
      <c r="L15" s="5" t="s">
        <v>5</v>
      </c>
      <c r="M15" s="5" t="s">
        <v>5</v>
      </c>
      <c r="N15" s="5" t="s">
        <v>5</v>
      </c>
      <c r="O15" s="5" t="s">
        <v>5</v>
      </c>
      <c r="P15" s="5" t="s">
        <v>5</v>
      </c>
      <c r="Q15" s="5" t="s">
        <v>5</v>
      </c>
      <c r="R15" s="5" t="s">
        <v>5</v>
      </c>
      <c r="S15" s="5" t="s">
        <v>5</v>
      </c>
      <c r="T15" s="5" t="s">
        <v>5</v>
      </c>
      <c r="U15" s="5" t="s">
        <v>5</v>
      </c>
      <c r="V15" s="5" t="s">
        <v>3</v>
      </c>
      <c r="W15" s="5" t="s">
        <v>3</v>
      </c>
      <c r="X15" s="5" t="s">
        <v>5</v>
      </c>
      <c r="Y15" s="5" t="s">
        <v>5</v>
      </c>
      <c r="Z15" s="5" t="s">
        <v>3</v>
      </c>
      <c r="AA15" s="5" t="s">
        <v>3</v>
      </c>
      <c r="AB15" s="5" t="s">
        <v>5</v>
      </c>
      <c r="AC15" s="5" t="s">
        <v>5</v>
      </c>
      <c r="AD15" s="5" t="s">
        <v>5</v>
      </c>
      <c r="AE15" s="5" t="s">
        <v>5</v>
      </c>
      <c r="AF15" s="5" t="s">
        <v>5</v>
      </c>
      <c r="AG15" s="5" t="s">
        <v>5</v>
      </c>
      <c r="AH15" s="5" t="s">
        <v>5</v>
      </c>
      <c r="AI15" s="5" t="s">
        <v>5</v>
      </c>
      <c r="AJ15" s="5" t="s">
        <v>5</v>
      </c>
      <c r="AK15" s="5" t="s">
        <v>5</v>
      </c>
      <c r="AL15" s="5" t="s">
        <v>5</v>
      </c>
      <c r="AM15" s="5" t="s">
        <v>5</v>
      </c>
      <c r="AN15" s="5" t="s">
        <v>5</v>
      </c>
      <c r="AO15" s="5" t="s">
        <v>5</v>
      </c>
      <c r="AP15" s="5" t="s">
        <v>5</v>
      </c>
      <c r="AQ15" s="5" t="s">
        <v>5</v>
      </c>
      <c r="AR15" s="5" t="s">
        <v>5</v>
      </c>
      <c r="AS15" s="5" t="s">
        <v>5</v>
      </c>
      <c r="AT15" s="5" t="s">
        <v>3</v>
      </c>
      <c r="AU15" s="5" t="s">
        <v>5</v>
      </c>
      <c r="AV15" s="5" t="s">
        <v>3</v>
      </c>
      <c r="AW15" s="5" t="s">
        <v>3</v>
      </c>
      <c r="AX15" s="5" t="s">
        <v>5</v>
      </c>
      <c r="AY15" s="5" t="s">
        <v>5</v>
      </c>
      <c r="AZ15" s="5" t="s">
        <v>5</v>
      </c>
      <c r="BA15" s="5" t="s">
        <v>5</v>
      </c>
      <c r="BB15" s="5" t="s">
        <v>5</v>
      </c>
      <c r="BC15" s="5" t="s">
        <v>3</v>
      </c>
      <c r="BD15" s="5" t="s">
        <v>5</v>
      </c>
      <c r="BE15" s="5" t="s">
        <v>3</v>
      </c>
      <c r="BF15" s="5" t="s">
        <v>5</v>
      </c>
      <c r="BG15" s="5" t="s">
        <v>5</v>
      </c>
      <c r="BH15" s="5" t="s">
        <v>5</v>
      </c>
      <c r="BI15" s="5" t="s">
        <v>5</v>
      </c>
      <c r="BJ15" s="5" t="s">
        <v>3</v>
      </c>
      <c r="BK15" s="5" t="s">
        <v>3</v>
      </c>
      <c r="BL15" s="5" t="s">
        <v>5</v>
      </c>
      <c r="BM15" s="5" t="s">
        <v>3</v>
      </c>
      <c r="BN15" s="5" t="s">
        <v>3</v>
      </c>
      <c r="BO15" s="5" t="s">
        <v>3</v>
      </c>
      <c r="BP15" s="5" t="s">
        <v>5</v>
      </c>
      <c r="BQ15" s="5" t="str">
        <f t="shared" si="1"/>
        <v>Ja</v>
      </c>
      <c r="BR15" s="5" t="str">
        <f t="shared" si="2"/>
        <v>Nein</v>
      </c>
      <c r="BS15" s="5" t="str">
        <f t="shared" si="3"/>
        <v>Ja</v>
      </c>
      <c r="BT15" s="5" t="str">
        <f t="shared" si="4"/>
        <v>Nein</v>
      </c>
      <c r="BU15" s="5" t="str">
        <f t="shared" si="5"/>
        <v>Nein</v>
      </c>
      <c r="BV15" s="5" t="str">
        <f t="shared" si="6"/>
        <v>Ja</v>
      </c>
      <c r="BW15" s="5" t="str">
        <f t="shared" si="7"/>
        <v>Ja</v>
      </c>
      <c r="BX15" s="5" t="str">
        <f t="shared" si="8"/>
        <v>Ja</v>
      </c>
      <c r="BY15" s="5" t="str">
        <f t="shared" si="9"/>
        <v>Ja</v>
      </c>
      <c r="BZ15" s="5" t="str">
        <f t="shared" si="10"/>
        <v>Ja</v>
      </c>
      <c r="CA15" s="5" t="str">
        <f t="shared" si="11"/>
        <v>Ja</v>
      </c>
    </row>
    <row r="16" spans="1:79" x14ac:dyDescent="0.25">
      <c r="A16" s="3" t="s">
        <v>117</v>
      </c>
      <c r="B16" s="5" t="s">
        <v>5</v>
      </c>
      <c r="C16" s="5" t="s">
        <v>5</v>
      </c>
      <c r="D16" s="5" t="s">
        <v>3</v>
      </c>
      <c r="E16" s="5" t="s">
        <v>3</v>
      </c>
      <c r="F16" s="5" t="s">
        <v>5</v>
      </c>
      <c r="G16" s="5" t="s">
        <v>5</v>
      </c>
      <c r="H16" s="5" t="s">
        <v>5</v>
      </c>
      <c r="I16" s="5" t="s">
        <v>5</v>
      </c>
      <c r="J16" s="5" t="s">
        <v>5</v>
      </c>
      <c r="K16" s="5" t="s">
        <v>5</v>
      </c>
      <c r="L16" s="5" t="s">
        <v>5</v>
      </c>
      <c r="M16" s="5" t="s">
        <v>5</v>
      </c>
      <c r="N16" s="5" t="s">
        <v>5</v>
      </c>
      <c r="O16" s="5" t="s">
        <v>5</v>
      </c>
      <c r="P16" s="5" t="s">
        <v>5</v>
      </c>
      <c r="Q16" s="5" t="s">
        <v>5</v>
      </c>
      <c r="R16" s="5" t="s">
        <v>5</v>
      </c>
      <c r="S16" s="5" t="s">
        <v>5</v>
      </c>
      <c r="T16" s="5" t="s">
        <v>5</v>
      </c>
      <c r="U16" s="5" t="s">
        <v>5</v>
      </c>
      <c r="V16" s="5" t="s">
        <v>3</v>
      </c>
      <c r="W16" s="5" t="s">
        <v>3</v>
      </c>
      <c r="X16" s="5" t="s">
        <v>5</v>
      </c>
      <c r="Y16" s="5" t="s">
        <v>5</v>
      </c>
      <c r="Z16" s="5" t="s">
        <v>3</v>
      </c>
      <c r="AA16" s="5" t="s">
        <v>3</v>
      </c>
      <c r="AB16" s="5" t="s">
        <v>5</v>
      </c>
      <c r="AC16" s="5" t="s">
        <v>5</v>
      </c>
      <c r="AD16" s="5" t="s">
        <v>5</v>
      </c>
      <c r="AE16" s="5" t="s">
        <v>3</v>
      </c>
      <c r="AF16" s="5" t="s">
        <v>5</v>
      </c>
      <c r="AG16" s="5" t="s">
        <v>5</v>
      </c>
      <c r="AH16" s="5" t="s">
        <v>5</v>
      </c>
      <c r="AI16" s="5" t="s">
        <v>5</v>
      </c>
      <c r="AJ16" s="5" t="s">
        <v>5</v>
      </c>
      <c r="AK16" s="5" t="s">
        <v>5</v>
      </c>
      <c r="AL16" s="5" t="s">
        <v>5</v>
      </c>
      <c r="AM16" s="5" t="s">
        <v>5</v>
      </c>
      <c r="AN16" s="5" t="s">
        <v>5</v>
      </c>
      <c r="AO16" s="5" t="s">
        <v>5</v>
      </c>
      <c r="AP16" s="5" t="s">
        <v>5</v>
      </c>
      <c r="AQ16" s="5" t="s">
        <v>5</v>
      </c>
      <c r="AR16" s="5" t="s">
        <v>5</v>
      </c>
      <c r="AS16" s="5" t="s">
        <v>3</v>
      </c>
      <c r="AT16" s="5" t="s">
        <v>3</v>
      </c>
      <c r="AU16" s="5" t="s">
        <v>5</v>
      </c>
      <c r="AV16" s="5" t="s">
        <v>3</v>
      </c>
      <c r="AW16" s="5" t="s">
        <v>3</v>
      </c>
      <c r="AX16" s="5" t="s">
        <v>5</v>
      </c>
      <c r="AY16" s="5" t="s">
        <v>5</v>
      </c>
      <c r="AZ16" s="5" t="s">
        <v>3</v>
      </c>
      <c r="BA16" s="5" t="s">
        <v>3</v>
      </c>
      <c r="BB16" s="5" t="s">
        <v>3</v>
      </c>
      <c r="BC16" s="5" t="s">
        <v>3</v>
      </c>
      <c r="BD16" s="5" t="s">
        <v>3</v>
      </c>
      <c r="BE16" s="5" t="s">
        <v>3</v>
      </c>
      <c r="BF16" s="5" t="s">
        <v>3</v>
      </c>
      <c r="BG16" s="5" t="s">
        <v>3</v>
      </c>
      <c r="BH16" s="5" t="s">
        <v>3</v>
      </c>
      <c r="BI16" s="5" t="s">
        <v>3</v>
      </c>
      <c r="BJ16" s="5" t="s">
        <v>3</v>
      </c>
      <c r="BK16" s="5" t="s">
        <v>3</v>
      </c>
      <c r="BL16" s="5" t="s">
        <v>3</v>
      </c>
      <c r="BM16" s="5" t="s">
        <v>3</v>
      </c>
      <c r="BN16" s="5" t="s">
        <v>3</v>
      </c>
      <c r="BO16" s="5" t="s">
        <v>3</v>
      </c>
      <c r="BP16" s="5" t="s">
        <v>3</v>
      </c>
      <c r="BQ16" s="5" t="str">
        <f t="shared" si="1"/>
        <v>Nein</v>
      </c>
      <c r="BR16" s="5" t="str">
        <f t="shared" si="2"/>
        <v>Nein</v>
      </c>
      <c r="BS16" s="5" t="str">
        <f t="shared" si="3"/>
        <v>Ja</v>
      </c>
      <c r="BT16" s="5" t="str">
        <f t="shared" si="4"/>
        <v>Nein</v>
      </c>
      <c r="BU16" s="5" t="str">
        <f t="shared" si="5"/>
        <v>Nein</v>
      </c>
      <c r="BV16" s="5" t="str">
        <f t="shared" si="6"/>
        <v>Ja</v>
      </c>
      <c r="BW16" s="5" t="str">
        <f t="shared" si="7"/>
        <v>Ja</v>
      </c>
      <c r="BX16" s="5" t="str">
        <f t="shared" si="8"/>
        <v>Nein</v>
      </c>
      <c r="BY16" s="5" t="str">
        <f t="shared" si="9"/>
        <v>Nein</v>
      </c>
      <c r="BZ16" s="5" t="str">
        <f t="shared" si="10"/>
        <v>Nein</v>
      </c>
      <c r="CA16" s="5" t="str">
        <f t="shared" si="11"/>
        <v>Nein</v>
      </c>
    </row>
    <row r="17" spans="1:79" x14ac:dyDescent="0.25">
      <c r="A17" s="3" t="s">
        <v>422</v>
      </c>
      <c r="B17" s="5" t="s">
        <v>5</v>
      </c>
      <c r="C17" s="5" t="s">
        <v>3</v>
      </c>
      <c r="D17" s="5" t="s">
        <v>3</v>
      </c>
      <c r="E17" s="5" t="s">
        <v>5</v>
      </c>
      <c r="F17" s="5" t="s">
        <v>5</v>
      </c>
      <c r="G17" s="5" t="s">
        <v>5</v>
      </c>
      <c r="H17" s="5" t="s">
        <v>5</v>
      </c>
      <c r="I17" s="5" t="s">
        <v>5</v>
      </c>
      <c r="J17" s="5" t="s">
        <v>5</v>
      </c>
      <c r="K17" s="5" t="s">
        <v>5</v>
      </c>
      <c r="L17" s="5" t="s">
        <v>5</v>
      </c>
      <c r="M17" s="5" t="s">
        <v>5</v>
      </c>
      <c r="N17" s="5" t="s">
        <v>5</v>
      </c>
      <c r="O17" s="5" t="s">
        <v>5</v>
      </c>
      <c r="P17" s="5" t="s">
        <v>5</v>
      </c>
      <c r="Q17" s="5" t="s">
        <v>5</v>
      </c>
      <c r="R17" s="5" t="s">
        <v>5</v>
      </c>
      <c r="S17" s="5" t="s">
        <v>5</v>
      </c>
      <c r="T17" s="5" t="s">
        <v>5</v>
      </c>
      <c r="U17" s="5" t="s">
        <v>5</v>
      </c>
      <c r="V17" s="5" t="s">
        <v>3</v>
      </c>
      <c r="W17" s="5" t="s">
        <v>3</v>
      </c>
      <c r="X17" s="5" t="s">
        <v>5</v>
      </c>
      <c r="Y17" s="5" t="s">
        <v>5</v>
      </c>
      <c r="Z17" s="5" t="s">
        <v>3</v>
      </c>
      <c r="AA17" s="5" t="s">
        <v>3</v>
      </c>
      <c r="AB17" s="5" t="s">
        <v>5</v>
      </c>
      <c r="AC17" s="5" t="s">
        <v>5</v>
      </c>
      <c r="AD17" s="5" t="s">
        <v>5</v>
      </c>
      <c r="AE17" s="5" t="s">
        <v>5</v>
      </c>
      <c r="AF17" s="5" t="s">
        <v>5</v>
      </c>
      <c r="AG17" s="5" t="s">
        <v>5</v>
      </c>
      <c r="AH17" s="5" t="s">
        <v>5</v>
      </c>
      <c r="AI17" s="5" t="s">
        <v>5</v>
      </c>
      <c r="AJ17" s="5" t="s">
        <v>5</v>
      </c>
      <c r="AK17" s="5" t="s">
        <v>5</v>
      </c>
      <c r="AL17" s="5" t="s">
        <v>5</v>
      </c>
      <c r="AM17" s="5" t="s">
        <v>5</v>
      </c>
      <c r="AN17" s="5" t="s">
        <v>5</v>
      </c>
      <c r="AO17" s="5" t="s">
        <v>5</v>
      </c>
      <c r="AP17" s="5" t="s">
        <v>5</v>
      </c>
      <c r="AQ17" s="5" t="s">
        <v>5</v>
      </c>
      <c r="AR17" s="5" t="s">
        <v>5</v>
      </c>
      <c r="AS17" s="5" t="s">
        <v>3</v>
      </c>
      <c r="AT17" s="5" t="s">
        <v>3</v>
      </c>
      <c r="AU17" s="5" t="s">
        <v>5</v>
      </c>
      <c r="AV17" s="5" t="s">
        <v>3</v>
      </c>
      <c r="AW17" s="5" t="s">
        <v>3</v>
      </c>
      <c r="AX17" s="5" t="s">
        <v>3</v>
      </c>
      <c r="AY17" s="5" t="s">
        <v>5</v>
      </c>
      <c r="AZ17" s="5" t="s">
        <v>3</v>
      </c>
      <c r="BA17" s="5" t="s">
        <v>3</v>
      </c>
      <c r="BB17" s="5" t="s">
        <v>3</v>
      </c>
      <c r="BC17" s="5" t="s">
        <v>3</v>
      </c>
      <c r="BD17" s="5" t="s">
        <v>3</v>
      </c>
      <c r="BE17" s="5" t="s">
        <v>3</v>
      </c>
      <c r="BF17" s="5" t="s">
        <v>3</v>
      </c>
      <c r="BG17" s="5" t="s">
        <v>3</v>
      </c>
      <c r="BH17" s="5" t="s">
        <v>3</v>
      </c>
      <c r="BI17" s="5" t="s">
        <v>3</v>
      </c>
      <c r="BJ17" s="5" t="s">
        <v>3</v>
      </c>
      <c r="BK17" s="5" t="s">
        <v>3</v>
      </c>
      <c r="BL17" s="5" t="s">
        <v>3</v>
      </c>
      <c r="BM17" s="5" t="s">
        <v>3</v>
      </c>
      <c r="BN17" s="5" t="s">
        <v>3</v>
      </c>
      <c r="BO17" s="5" t="s">
        <v>3</v>
      </c>
      <c r="BP17" s="5" t="s">
        <v>5</v>
      </c>
      <c r="BQ17" s="5" t="str">
        <f t="shared" si="1"/>
        <v>Nein</v>
      </c>
      <c r="BR17" s="5" t="str">
        <f t="shared" si="2"/>
        <v>Nein</v>
      </c>
      <c r="BS17" s="5" t="str">
        <f t="shared" si="3"/>
        <v>Ja</v>
      </c>
      <c r="BT17" s="5" t="str">
        <f t="shared" si="4"/>
        <v>Nein</v>
      </c>
      <c r="BU17" s="5" t="str">
        <f t="shared" si="5"/>
        <v>Nein</v>
      </c>
      <c r="BV17" s="5" t="str">
        <f t="shared" si="6"/>
        <v>Nein</v>
      </c>
      <c r="BW17" s="5" t="str">
        <f t="shared" si="7"/>
        <v>Ja</v>
      </c>
      <c r="BX17" s="5" t="str">
        <f t="shared" si="8"/>
        <v>Nein</v>
      </c>
      <c r="BY17" s="5" t="str">
        <f t="shared" si="9"/>
        <v>Nein</v>
      </c>
      <c r="BZ17" s="5" t="str">
        <f t="shared" si="10"/>
        <v>Nein</v>
      </c>
      <c r="CA17" s="5" t="str">
        <f t="shared" si="11"/>
        <v>Ja</v>
      </c>
    </row>
    <row r="18" spans="1:79" x14ac:dyDescent="0.25">
      <c r="A18" s="3" t="s">
        <v>125</v>
      </c>
      <c r="B18" s="5" t="s">
        <v>5</v>
      </c>
      <c r="C18" s="5" t="s">
        <v>5</v>
      </c>
      <c r="D18" s="5" t="s">
        <v>3</v>
      </c>
      <c r="E18" s="5" t="s">
        <v>3</v>
      </c>
      <c r="F18" s="5" t="s">
        <v>5</v>
      </c>
      <c r="G18" s="5" t="s">
        <v>5</v>
      </c>
      <c r="H18" s="5" t="s">
        <v>5</v>
      </c>
      <c r="I18" s="5" t="s">
        <v>5</v>
      </c>
      <c r="J18" s="5" t="s">
        <v>5</v>
      </c>
      <c r="K18" s="5" t="s">
        <v>5</v>
      </c>
      <c r="L18" s="5" t="s">
        <v>5</v>
      </c>
      <c r="M18" s="5" t="s">
        <v>5</v>
      </c>
      <c r="N18" s="5" t="s">
        <v>5</v>
      </c>
      <c r="O18" s="5" t="s">
        <v>5</v>
      </c>
      <c r="P18" s="5" t="s">
        <v>5</v>
      </c>
      <c r="Q18" s="5" t="s">
        <v>5</v>
      </c>
      <c r="R18" s="5" t="s">
        <v>5</v>
      </c>
      <c r="S18" s="5" t="s">
        <v>5</v>
      </c>
      <c r="T18" s="5" t="s">
        <v>5</v>
      </c>
      <c r="U18" s="5" t="s">
        <v>5</v>
      </c>
      <c r="V18" s="5" t="s">
        <v>3</v>
      </c>
      <c r="W18" s="5" t="s">
        <v>3</v>
      </c>
      <c r="X18" s="5" t="s">
        <v>5</v>
      </c>
      <c r="Y18" s="5" t="s">
        <v>3</v>
      </c>
      <c r="Z18" s="5" t="s">
        <v>5</v>
      </c>
      <c r="AA18" s="5" t="s">
        <v>3</v>
      </c>
      <c r="AB18" s="5" t="s">
        <v>5</v>
      </c>
      <c r="AC18" s="5" t="s">
        <v>5</v>
      </c>
      <c r="AD18" s="5" t="s">
        <v>5</v>
      </c>
      <c r="AE18" s="5" t="s">
        <v>5</v>
      </c>
      <c r="AF18" s="5" t="s">
        <v>5</v>
      </c>
      <c r="AG18" s="5" t="s">
        <v>5</v>
      </c>
      <c r="AH18" s="5" t="s">
        <v>5</v>
      </c>
      <c r="AI18" s="5" t="s">
        <v>5</v>
      </c>
      <c r="AJ18" s="5" t="s">
        <v>5</v>
      </c>
      <c r="AK18" s="5" t="s">
        <v>5</v>
      </c>
      <c r="AL18" s="5" t="s">
        <v>5</v>
      </c>
      <c r="AM18" s="5" t="s">
        <v>5</v>
      </c>
      <c r="AN18" s="5" t="s">
        <v>5</v>
      </c>
      <c r="AO18" s="5" t="s">
        <v>5</v>
      </c>
      <c r="AP18" s="5" t="s">
        <v>5</v>
      </c>
      <c r="AQ18" s="5" t="s">
        <v>5</v>
      </c>
      <c r="AR18" s="5" t="s">
        <v>5</v>
      </c>
      <c r="AS18" s="5" t="s">
        <v>3</v>
      </c>
      <c r="AT18" s="5" t="s">
        <v>3</v>
      </c>
      <c r="AU18" s="5" t="s">
        <v>5</v>
      </c>
      <c r="AV18" s="5" t="s">
        <v>3</v>
      </c>
      <c r="AW18" s="5" t="s">
        <v>5</v>
      </c>
      <c r="AX18" s="5" t="s">
        <v>5</v>
      </c>
      <c r="AY18" s="5" t="s">
        <v>5</v>
      </c>
      <c r="AZ18" s="5" t="s">
        <v>5</v>
      </c>
      <c r="BA18" s="5" t="s">
        <v>3</v>
      </c>
      <c r="BB18" s="5" t="s">
        <v>3</v>
      </c>
      <c r="BC18" s="5" t="s">
        <v>3</v>
      </c>
      <c r="BD18" s="5" t="s">
        <v>3</v>
      </c>
      <c r="BE18" s="5" t="s">
        <v>5</v>
      </c>
      <c r="BF18" s="5" t="s">
        <v>5</v>
      </c>
      <c r="BG18" s="5" t="s">
        <v>5</v>
      </c>
      <c r="BH18" s="5" t="s">
        <v>5</v>
      </c>
      <c r="BI18" s="5" t="s">
        <v>5</v>
      </c>
      <c r="BJ18" s="5" t="s">
        <v>3</v>
      </c>
      <c r="BK18" s="5" t="s">
        <v>3</v>
      </c>
      <c r="BL18" s="5" t="s">
        <v>5</v>
      </c>
      <c r="BM18" s="5" t="s">
        <v>3</v>
      </c>
      <c r="BN18" s="5" t="s">
        <v>3</v>
      </c>
      <c r="BO18" s="5" t="s">
        <v>3</v>
      </c>
      <c r="BP18" s="5" t="s">
        <v>5</v>
      </c>
      <c r="BQ18" s="5" t="str">
        <f t="shared" si="1"/>
        <v>Nein</v>
      </c>
      <c r="BR18" s="5" t="str">
        <f t="shared" si="2"/>
        <v>Nein</v>
      </c>
      <c r="BS18" s="5" t="str">
        <f t="shared" si="3"/>
        <v>Ja</v>
      </c>
      <c r="BT18" s="5" t="str">
        <f t="shared" si="4"/>
        <v>Nein</v>
      </c>
      <c r="BU18" s="5" t="str">
        <f t="shared" si="5"/>
        <v>Ja</v>
      </c>
      <c r="BV18" s="5" t="str">
        <f t="shared" si="6"/>
        <v>Ja</v>
      </c>
      <c r="BW18" s="5" t="str">
        <f t="shared" si="7"/>
        <v>Ja</v>
      </c>
      <c r="BX18" s="5" t="str">
        <f t="shared" si="8"/>
        <v>Ja</v>
      </c>
      <c r="BY18" s="5" t="str">
        <f t="shared" si="9"/>
        <v>Nein</v>
      </c>
      <c r="BZ18" s="5" t="str">
        <f t="shared" si="10"/>
        <v>Nein</v>
      </c>
      <c r="CA18" s="5" t="str">
        <f t="shared" si="11"/>
        <v>Ja</v>
      </c>
    </row>
    <row r="19" spans="1:79" x14ac:dyDescent="0.25">
      <c r="A19" s="3" t="s">
        <v>152</v>
      </c>
      <c r="B19" s="5" t="s">
        <v>5</v>
      </c>
      <c r="C19" s="5" t="s">
        <v>3</v>
      </c>
      <c r="D19" s="5" t="s">
        <v>3</v>
      </c>
      <c r="E19" s="5" t="s">
        <v>5</v>
      </c>
      <c r="F19" s="5" t="s">
        <v>5</v>
      </c>
      <c r="G19" s="5" t="s">
        <v>5</v>
      </c>
      <c r="H19" s="5" t="s">
        <v>5</v>
      </c>
      <c r="I19" s="5" t="s">
        <v>5</v>
      </c>
      <c r="J19" s="5" t="s">
        <v>5</v>
      </c>
      <c r="K19" s="5" t="s">
        <v>5</v>
      </c>
      <c r="L19" s="5" t="s">
        <v>5</v>
      </c>
      <c r="M19" s="5" t="s">
        <v>5</v>
      </c>
      <c r="N19" s="5" t="s">
        <v>5</v>
      </c>
      <c r="O19" s="5" t="s">
        <v>5</v>
      </c>
      <c r="P19" s="5" t="s">
        <v>5</v>
      </c>
      <c r="Q19" s="5" t="s">
        <v>5</v>
      </c>
      <c r="R19" s="5" t="s">
        <v>5</v>
      </c>
      <c r="S19" s="5" t="s">
        <v>5</v>
      </c>
      <c r="T19" s="5" t="s">
        <v>5</v>
      </c>
      <c r="U19" s="5" t="s">
        <v>5</v>
      </c>
      <c r="V19" s="5" t="s">
        <v>3</v>
      </c>
      <c r="W19" s="5" t="s">
        <v>3</v>
      </c>
      <c r="X19" s="5" t="s">
        <v>5</v>
      </c>
      <c r="Y19" s="5" t="s">
        <v>3</v>
      </c>
      <c r="Z19" s="5" t="s">
        <v>5</v>
      </c>
      <c r="AA19" s="5" t="s">
        <v>3</v>
      </c>
      <c r="AB19" s="5" t="s">
        <v>5</v>
      </c>
      <c r="AC19" s="5" t="s">
        <v>5</v>
      </c>
      <c r="AD19" s="5" t="s">
        <v>5</v>
      </c>
      <c r="AE19" s="5" t="s">
        <v>5</v>
      </c>
      <c r="AF19" s="5" t="s">
        <v>5</v>
      </c>
      <c r="AG19" s="5" t="s">
        <v>5</v>
      </c>
      <c r="AH19" s="5" t="s">
        <v>5</v>
      </c>
      <c r="AI19" s="5" t="s">
        <v>5</v>
      </c>
      <c r="AJ19" s="5" t="s">
        <v>5</v>
      </c>
      <c r="AK19" s="5" t="s">
        <v>5</v>
      </c>
      <c r="AL19" s="5" t="s">
        <v>5</v>
      </c>
      <c r="AM19" s="5" t="s">
        <v>5</v>
      </c>
      <c r="AN19" s="5" t="s">
        <v>5</v>
      </c>
      <c r="AO19" s="5" t="s">
        <v>5</v>
      </c>
      <c r="AP19" s="5" t="s">
        <v>5</v>
      </c>
      <c r="AQ19" s="5" t="s">
        <v>5</v>
      </c>
      <c r="AR19" s="5" t="s">
        <v>5</v>
      </c>
      <c r="AS19" s="5" t="s">
        <v>3</v>
      </c>
      <c r="AT19" s="5" t="s">
        <v>3</v>
      </c>
      <c r="AU19" s="5" t="s">
        <v>5</v>
      </c>
      <c r="AV19" s="5" t="s">
        <v>3</v>
      </c>
      <c r="AW19" s="5" t="s">
        <v>3</v>
      </c>
      <c r="AX19" s="5" t="s">
        <v>3</v>
      </c>
      <c r="AY19" s="5" t="s">
        <v>5</v>
      </c>
      <c r="AZ19" s="5" t="s">
        <v>3</v>
      </c>
      <c r="BA19" s="5" t="s">
        <v>3</v>
      </c>
      <c r="BB19" s="5" t="s">
        <v>3</v>
      </c>
      <c r="BC19" s="5" t="s">
        <v>3</v>
      </c>
      <c r="BD19" s="5" t="s">
        <v>3</v>
      </c>
      <c r="BE19" s="5" t="s">
        <v>3</v>
      </c>
      <c r="BF19" s="5" t="s">
        <v>3</v>
      </c>
      <c r="BG19" s="5" t="s">
        <v>3</v>
      </c>
      <c r="BH19" s="5" t="s">
        <v>3</v>
      </c>
      <c r="BI19" s="5" t="s">
        <v>3</v>
      </c>
      <c r="BJ19" s="5" t="s">
        <v>3</v>
      </c>
      <c r="BK19" s="5" t="s">
        <v>3</v>
      </c>
      <c r="BL19" s="5" t="s">
        <v>3</v>
      </c>
      <c r="BM19" s="5" t="s">
        <v>3</v>
      </c>
      <c r="BN19" s="5" t="s">
        <v>3</v>
      </c>
      <c r="BO19" s="5" t="s">
        <v>3</v>
      </c>
      <c r="BP19" s="5" t="s">
        <v>5</v>
      </c>
      <c r="BQ19" s="5" t="str">
        <f t="shared" si="1"/>
        <v>Nein</v>
      </c>
      <c r="BR19" s="5" t="str">
        <f t="shared" si="2"/>
        <v>Nein</v>
      </c>
      <c r="BS19" s="5" t="str">
        <f t="shared" si="3"/>
        <v>Ja</v>
      </c>
      <c r="BT19" s="5" t="str">
        <f t="shared" si="4"/>
        <v>Nein</v>
      </c>
      <c r="BU19" s="5" t="str">
        <f t="shared" si="5"/>
        <v>Nein</v>
      </c>
      <c r="BV19" s="5" t="str">
        <f t="shared" si="6"/>
        <v>Nein</v>
      </c>
      <c r="BW19" s="5" t="str">
        <f t="shared" si="7"/>
        <v>Ja</v>
      </c>
      <c r="BX19" s="5" t="str">
        <f t="shared" si="8"/>
        <v>Nein</v>
      </c>
      <c r="BY19" s="5" t="str">
        <f t="shared" si="9"/>
        <v>Nein</v>
      </c>
      <c r="BZ19" s="5" t="str">
        <f t="shared" si="10"/>
        <v>Nein</v>
      </c>
      <c r="CA19" s="5" t="str">
        <f t="shared" si="11"/>
        <v>Ja</v>
      </c>
    </row>
    <row r="20" spans="1:79" x14ac:dyDescent="0.25">
      <c r="A20" s="3" t="s">
        <v>133</v>
      </c>
      <c r="B20" s="5" t="s">
        <v>5</v>
      </c>
      <c r="C20" s="5" t="s">
        <v>5</v>
      </c>
      <c r="D20" s="5" t="s">
        <v>3</v>
      </c>
      <c r="E20" s="5" t="s">
        <v>3</v>
      </c>
      <c r="F20" s="5" t="s">
        <v>5</v>
      </c>
      <c r="G20" s="5" t="s">
        <v>5</v>
      </c>
      <c r="H20" s="5" t="s">
        <v>5</v>
      </c>
      <c r="I20" s="5" t="s">
        <v>5</v>
      </c>
      <c r="J20" s="5" t="s">
        <v>5</v>
      </c>
      <c r="K20" s="5" t="s">
        <v>5</v>
      </c>
      <c r="L20" s="5" t="s">
        <v>5</v>
      </c>
      <c r="M20" s="5" t="s">
        <v>5</v>
      </c>
      <c r="N20" s="5" t="s">
        <v>5</v>
      </c>
      <c r="O20" s="5" t="s">
        <v>5</v>
      </c>
      <c r="P20" s="5" t="s">
        <v>5</v>
      </c>
      <c r="Q20" s="5" t="s">
        <v>5</v>
      </c>
      <c r="R20" s="5" t="s">
        <v>5</v>
      </c>
      <c r="S20" s="5" t="s">
        <v>5</v>
      </c>
      <c r="T20" s="5" t="s">
        <v>5</v>
      </c>
      <c r="U20" s="5" t="s">
        <v>5</v>
      </c>
      <c r="V20" s="5" t="s">
        <v>3</v>
      </c>
      <c r="W20" s="5" t="s">
        <v>3</v>
      </c>
      <c r="X20" s="5" t="s">
        <v>5</v>
      </c>
      <c r="Y20" s="5" t="s">
        <v>3</v>
      </c>
      <c r="Z20" s="5" t="s">
        <v>5</v>
      </c>
      <c r="AA20" s="5" t="s">
        <v>3</v>
      </c>
      <c r="AB20" s="5" t="s">
        <v>5</v>
      </c>
      <c r="AC20" s="5" t="s">
        <v>5</v>
      </c>
      <c r="AD20" s="5" t="s">
        <v>5</v>
      </c>
      <c r="AE20" s="5" t="s">
        <v>3</v>
      </c>
      <c r="AF20" s="5" t="s">
        <v>5</v>
      </c>
      <c r="AG20" s="5" t="s">
        <v>5</v>
      </c>
      <c r="AH20" s="5" t="s">
        <v>5</v>
      </c>
      <c r="AI20" s="5" t="s">
        <v>5</v>
      </c>
      <c r="AJ20" s="5" t="s">
        <v>5</v>
      </c>
      <c r="AK20" s="5" t="s">
        <v>5</v>
      </c>
      <c r="AL20" s="5" t="s">
        <v>5</v>
      </c>
      <c r="AM20" s="5" t="s">
        <v>5</v>
      </c>
      <c r="AN20" s="5" t="s">
        <v>5</v>
      </c>
      <c r="AO20" s="5" t="s">
        <v>5</v>
      </c>
      <c r="AP20" s="5" t="s">
        <v>5</v>
      </c>
      <c r="AQ20" s="5" t="s">
        <v>5</v>
      </c>
      <c r="AR20" s="5" t="s">
        <v>5</v>
      </c>
      <c r="AS20" s="5" t="s">
        <v>3</v>
      </c>
      <c r="AT20" s="5" t="s">
        <v>3</v>
      </c>
      <c r="AU20" s="5" t="s">
        <v>5</v>
      </c>
      <c r="AV20" s="5" t="s">
        <v>3</v>
      </c>
      <c r="AW20" s="5" t="s">
        <v>3</v>
      </c>
      <c r="AX20" s="5" t="s">
        <v>5</v>
      </c>
      <c r="AY20" s="5" t="s">
        <v>5</v>
      </c>
      <c r="AZ20" s="5" t="s">
        <v>3</v>
      </c>
      <c r="BA20" s="5" t="s">
        <v>3</v>
      </c>
      <c r="BB20" s="5" t="s">
        <v>3</v>
      </c>
      <c r="BC20" s="5" t="s">
        <v>3</v>
      </c>
      <c r="BD20" s="5" t="s">
        <v>3</v>
      </c>
      <c r="BE20" s="5" t="s">
        <v>3</v>
      </c>
      <c r="BF20" s="5" t="s">
        <v>3</v>
      </c>
      <c r="BG20" s="5" t="s">
        <v>3</v>
      </c>
      <c r="BH20" s="5" t="s">
        <v>3</v>
      </c>
      <c r="BI20" s="5" t="s">
        <v>3</v>
      </c>
      <c r="BJ20" s="5" t="s">
        <v>3</v>
      </c>
      <c r="BK20" s="5" t="s">
        <v>3</v>
      </c>
      <c r="BL20" s="5" t="s">
        <v>3</v>
      </c>
      <c r="BM20" s="5" t="s">
        <v>3</v>
      </c>
      <c r="BN20" s="5" t="s">
        <v>3</v>
      </c>
      <c r="BO20" s="5" t="s">
        <v>3</v>
      </c>
      <c r="BP20" s="5" t="s">
        <v>3</v>
      </c>
      <c r="BQ20" s="5" t="str">
        <f t="shared" si="1"/>
        <v>Nein</v>
      </c>
      <c r="BR20" s="5" t="str">
        <f t="shared" si="2"/>
        <v>Nein</v>
      </c>
      <c r="BS20" s="5" t="str">
        <f t="shared" si="3"/>
        <v>Ja</v>
      </c>
      <c r="BT20" s="5" t="str">
        <f t="shared" si="4"/>
        <v>Nein</v>
      </c>
      <c r="BU20" s="5" t="str">
        <f t="shared" si="5"/>
        <v>Nein</v>
      </c>
      <c r="BV20" s="5" t="str">
        <f t="shared" si="6"/>
        <v>Ja</v>
      </c>
      <c r="BW20" s="5" t="str">
        <f t="shared" si="7"/>
        <v>Ja</v>
      </c>
      <c r="BX20" s="5" t="str">
        <f t="shared" si="8"/>
        <v>Nein</v>
      </c>
      <c r="BY20" s="5" t="str">
        <f t="shared" si="9"/>
        <v>Nein</v>
      </c>
      <c r="BZ20" s="5" t="str">
        <f t="shared" si="10"/>
        <v>Nein</v>
      </c>
      <c r="CA20" s="5" t="str">
        <f t="shared" si="11"/>
        <v>Nein</v>
      </c>
    </row>
    <row r="21" spans="1:79" x14ac:dyDescent="0.25">
      <c r="A21" s="3" t="s">
        <v>429</v>
      </c>
      <c r="B21" s="5" t="s">
        <v>5</v>
      </c>
      <c r="C21" s="5" t="s">
        <v>3</v>
      </c>
      <c r="D21" s="5" t="s">
        <v>3</v>
      </c>
      <c r="E21" s="5" t="s">
        <v>5</v>
      </c>
      <c r="F21" s="5" t="s">
        <v>5</v>
      </c>
      <c r="G21" s="5" t="s">
        <v>5</v>
      </c>
      <c r="H21" s="5" t="s">
        <v>5</v>
      </c>
      <c r="I21" s="5" t="s">
        <v>5</v>
      </c>
      <c r="J21" s="5" t="s">
        <v>5</v>
      </c>
      <c r="K21" s="5" t="s">
        <v>5</v>
      </c>
      <c r="L21" s="5" t="s">
        <v>5</v>
      </c>
      <c r="M21" s="5" t="s">
        <v>5</v>
      </c>
      <c r="N21" s="5" t="s">
        <v>5</v>
      </c>
      <c r="O21" s="5" t="s">
        <v>5</v>
      </c>
      <c r="P21" s="5" t="s">
        <v>5</v>
      </c>
      <c r="Q21" s="5" t="s">
        <v>5</v>
      </c>
      <c r="R21" s="5" t="s">
        <v>5</v>
      </c>
      <c r="S21" s="5" t="s">
        <v>5</v>
      </c>
      <c r="T21" s="5" t="s">
        <v>5</v>
      </c>
      <c r="U21" s="5" t="s">
        <v>5</v>
      </c>
      <c r="V21" s="5" t="s">
        <v>3</v>
      </c>
      <c r="W21" s="5" t="s">
        <v>3</v>
      </c>
      <c r="X21" s="5" t="s">
        <v>5</v>
      </c>
      <c r="Y21" s="5" t="s">
        <v>3</v>
      </c>
      <c r="Z21" s="5" t="s">
        <v>5</v>
      </c>
      <c r="AA21" s="5" t="s">
        <v>3</v>
      </c>
      <c r="AB21" s="5" t="s">
        <v>5</v>
      </c>
      <c r="AC21" s="5" t="s">
        <v>5</v>
      </c>
      <c r="AD21" s="5" t="s">
        <v>5</v>
      </c>
      <c r="AE21" s="5" t="s">
        <v>5</v>
      </c>
      <c r="AF21" s="5" t="s">
        <v>5</v>
      </c>
      <c r="AG21" s="5" t="s">
        <v>5</v>
      </c>
      <c r="AH21" s="5" t="s">
        <v>5</v>
      </c>
      <c r="AI21" s="5" t="s">
        <v>5</v>
      </c>
      <c r="AJ21" s="5" t="s">
        <v>5</v>
      </c>
      <c r="AK21" s="5" t="s">
        <v>5</v>
      </c>
      <c r="AL21" s="5" t="s">
        <v>5</v>
      </c>
      <c r="AM21" s="5" t="s">
        <v>5</v>
      </c>
      <c r="AN21" s="5" t="s">
        <v>5</v>
      </c>
      <c r="AO21" s="5" t="s">
        <v>5</v>
      </c>
      <c r="AP21" s="5" t="s">
        <v>5</v>
      </c>
      <c r="AQ21" s="5" t="s">
        <v>5</v>
      </c>
      <c r="AR21" s="5" t="s">
        <v>5</v>
      </c>
      <c r="AS21" s="5" t="s">
        <v>3</v>
      </c>
      <c r="AT21" s="5" t="s">
        <v>3</v>
      </c>
      <c r="AU21" s="5" t="s">
        <v>3</v>
      </c>
      <c r="AV21" s="5" t="s">
        <v>3</v>
      </c>
      <c r="AW21" s="5" t="s">
        <v>3</v>
      </c>
      <c r="AX21" s="5" t="s">
        <v>3</v>
      </c>
      <c r="AY21" s="5" t="s">
        <v>5</v>
      </c>
      <c r="AZ21" s="5" t="s">
        <v>3</v>
      </c>
      <c r="BA21" s="5" t="s">
        <v>3</v>
      </c>
      <c r="BB21" s="5" t="s">
        <v>3</v>
      </c>
      <c r="BC21" s="5" t="s">
        <v>3</v>
      </c>
      <c r="BD21" s="5" t="s">
        <v>3</v>
      </c>
      <c r="BE21" s="5" t="s">
        <v>3</v>
      </c>
      <c r="BF21" s="5" t="s">
        <v>3</v>
      </c>
      <c r="BG21" s="5" t="s">
        <v>3</v>
      </c>
      <c r="BH21" s="5" t="s">
        <v>3</v>
      </c>
      <c r="BI21" s="5" t="s">
        <v>3</v>
      </c>
      <c r="BJ21" s="5" t="s">
        <v>3</v>
      </c>
      <c r="BK21" s="5" t="s">
        <v>3</v>
      </c>
      <c r="BL21" s="5" t="s">
        <v>3</v>
      </c>
      <c r="BM21" s="5" t="s">
        <v>3</v>
      </c>
      <c r="BN21" s="5" t="s">
        <v>3</v>
      </c>
      <c r="BO21" s="5" t="s">
        <v>3</v>
      </c>
      <c r="BP21" s="5" t="s">
        <v>5</v>
      </c>
      <c r="BQ21" s="5" t="str">
        <f t="shared" si="1"/>
        <v>Nein</v>
      </c>
      <c r="BR21" s="5" t="str">
        <f t="shared" si="2"/>
        <v>Nein</v>
      </c>
      <c r="BS21" s="5" t="str">
        <f t="shared" si="3"/>
        <v>Nein</v>
      </c>
      <c r="BT21" s="5" t="str">
        <f t="shared" si="4"/>
        <v>Nein</v>
      </c>
      <c r="BU21" s="5" t="str">
        <f t="shared" si="5"/>
        <v>Nein</v>
      </c>
      <c r="BV21" s="5" t="str">
        <f t="shared" si="6"/>
        <v>Nein</v>
      </c>
      <c r="BW21" s="5" t="str">
        <f t="shared" si="7"/>
        <v>Ja</v>
      </c>
      <c r="BX21" s="5" t="str">
        <f t="shared" si="8"/>
        <v>Nein</v>
      </c>
      <c r="BY21" s="5" t="str">
        <f t="shared" si="9"/>
        <v>Nein</v>
      </c>
      <c r="BZ21" s="5" t="str">
        <f t="shared" si="10"/>
        <v>Nein</v>
      </c>
      <c r="CA21" s="5" t="str">
        <f t="shared" si="11"/>
        <v>Ja</v>
      </c>
    </row>
    <row r="22" spans="1:79" x14ac:dyDescent="0.25">
      <c r="A22" s="3" t="s">
        <v>432</v>
      </c>
      <c r="B22" s="5" t="s">
        <v>5</v>
      </c>
      <c r="C22" s="5" t="s">
        <v>3</v>
      </c>
      <c r="D22" s="5" t="s">
        <v>3</v>
      </c>
      <c r="E22" s="5" t="s">
        <v>5</v>
      </c>
      <c r="F22" s="5" t="s">
        <v>5</v>
      </c>
      <c r="G22" s="5" t="s">
        <v>5</v>
      </c>
      <c r="H22" s="5" t="s">
        <v>5</v>
      </c>
      <c r="I22" s="5" t="s">
        <v>5</v>
      </c>
      <c r="J22" s="5" t="s">
        <v>5</v>
      </c>
      <c r="K22" s="5" t="s">
        <v>5</v>
      </c>
      <c r="L22" s="5" t="s">
        <v>5</v>
      </c>
      <c r="M22" s="5" t="s">
        <v>5</v>
      </c>
      <c r="N22" s="5" t="s">
        <v>5</v>
      </c>
      <c r="O22" s="5" t="s">
        <v>5</v>
      </c>
      <c r="P22" s="5" t="s">
        <v>5</v>
      </c>
      <c r="Q22" s="5" t="s">
        <v>5</v>
      </c>
      <c r="R22" s="5" t="s">
        <v>5</v>
      </c>
      <c r="S22" s="5" t="s">
        <v>5</v>
      </c>
      <c r="T22" s="5" t="s">
        <v>5</v>
      </c>
      <c r="U22" s="5" t="s">
        <v>5</v>
      </c>
      <c r="V22" s="5" t="s">
        <v>3</v>
      </c>
      <c r="W22" s="5" t="s">
        <v>3</v>
      </c>
      <c r="X22" s="5" t="s">
        <v>5</v>
      </c>
      <c r="Y22" s="5" t="s">
        <v>3</v>
      </c>
      <c r="Z22" s="5" t="s">
        <v>5</v>
      </c>
      <c r="AA22" s="5" t="s">
        <v>3</v>
      </c>
      <c r="AB22" s="5" t="s">
        <v>5</v>
      </c>
      <c r="AC22" s="5" t="s">
        <v>5</v>
      </c>
      <c r="AD22" s="5" t="s">
        <v>5</v>
      </c>
      <c r="AE22" s="5" t="s">
        <v>5</v>
      </c>
      <c r="AF22" s="5" t="s">
        <v>5</v>
      </c>
      <c r="AG22" s="5" t="s">
        <v>5</v>
      </c>
      <c r="AH22" s="5" t="s">
        <v>5</v>
      </c>
      <c r="AI22" s="5" t="s">
        <v>5</v>
      </c>
      <c r="AJ22" s="5" t="s">
        <v>5</v>
      </c>
      <c r="AK22" s="5" t="s">
        <v>5</v>
      </c>
      <c r="AL22" s="5" t="s">
        <v>5</v>
      </c>
      <c r="AM22" s="5" t="s">
        <v>5</v>
      </c>
      <c r="AN22" s="5" t="s">
        <v>5</v>
      </c>
      <c r="AO22" s="5" t="s">
        <v>5</v>
      </c>
      <c r="AP22" s="5" t="s">
        <v>5</v>
      </c>
      <c r="AQ22" s="5" t="s">
        <v>5</v>
      </c>
      <c r="AR22" s="5" t="s">
        <v>5</v>
      </c>
      <c r="AS22" s="5" t="s">
        <v>3</v>
      </c>
      <c r="AT22" s="5" t="s">
        <v>3</v>
      </c>
      <c r="AU22" s="5" t="s">
        <v>5</v>
      </c>
      <c r="AV22" s="5" t="s">
        <v>3</v>
      </c>
      <c r="AW22" s="5" t="s">
        <v>3</v>
      </c>
      <c r="AX22" s="5" t="s">
        <v>5</v>
      </c>
      <c r="AY22" s="5" t="s">
        <v>5</v>
      </c>
      <c r="AZ22" s="5" t="s">
        <v>3</v>
      </c>
      <c r="BA22" s="5" t="s">
        <v>3</v>
      </c>
      <c r="BB22" s="5" t="s">
        <v>3</v>
      </c>
      <c r="BC22" s="5" t="s">
        <v>3</v>
      </c>
      <c r="BD22" s="5" t="s">
        <v>3</v>
      </c>
      <c r="BE22" s="5" t="s">
        <v>3</v>
      </c>
      <c r="BF22" s="5" t="s">
        <v>3</v>
      </c>
      <c r="BG22" s="5" t="s">
        <v>3</v>
      </c>
      <c r="BH22" s="5" t="s">
        <v>3</v>
      </c>
      <c r="BI22" s="5" t="s">
        <v>3</v>
      </c>
      <c r="BJ22" s="5" t="s">
        <v>3</v>
      </c>
      <c r="BK22" s="5" t="s">
        <v>3</v>
      </c>
      <c r="BL22" s="5" t="s">
        <v>3</v>
      </c>
      <c r="BM22" s="5" t="s">
        <v>3</v>
      </c>
      <c r="BN22" s="5" t="s">
        <v>3</v>
      </c>
      <c r="BO22" s="5" t="s">
        <v>3</v>
      </c>
      <c r="BP22" s="5" t="s">
        <v>5</v>
      </c>
      <c r="BQ22" s="5" t="str">
        <f t="shared" si="1"/>
        <v>Nein</v>
      </c>
      <c r="BR22" s="5" t="str">
        <f t="shared" si="2"/>
        <v>Nein</v>
      </c>
      <c r="BS22" s="5" t="str">
        <f t="shared" si="3"/>
        <v>Ja</v>
      </c>
      <c r="BT22" s="5" t="str">
        <f t="shared" si="4"/>
        <v>Nein</v>
      </c>
      <c r="BU22" s="5" t="str">
        <f t="shared" si="5"/>
        <v>Nein</v>
      </c>
      <c r="BV22" s="5" t="str">
        <f t="shared" si="6"/>
        <v>Ja</v>
      </c>
      <c r="BW22" s="5" t="str">
        <f t="shared" si="7"/>
        <v>Ja</v>
      </c>
      <c r="BX22" s="5" t="str">
        <f t="shared" si="8"/>
        <v>Nein</v>
      </c>
      <c r="BY22" s="5" t="str">
        <f t="shared" si="9"/>
        <v>Nein</v>
      </c>
      <c r="BZ22" s="5" t="str">
        <f t="shared" si="10"/>
        <v>Nein</v>
      </c>
      <c r="CA22" s="5" t="str">
        <f t="shared" si="11"/>
        <v>Ja</v>
      </c>
    </row>
    <row r="23" spans="1:79" x14ac:dyDescent="0.25">
      <c r="A23" s="3" t="s">
        <v>139</v>
      </c>
      <c r="B23" s="5" t="s">
        <v>5</v>
      </c>
      <c r="C23" s="5" t="s">
        <v>3</v>
      </c>
      <c r="D23" s="5" t="s">
        <v>3</v>
      </c>
      <c r="E23" s="5" t="s">
        <v>5</v>
      </c>
      <c r="F23" s="5" t="s">
        <v>5</v>
      </c>
      <c r="G23" s="5" t="s">
        <v>5</v>
      </c>
      <c r="H23" s="5" t="s">
        <v>5</v>
      </c>
      <c r="I23" s="5" t="s">
        <v>5</v>
      </c>
      <c r="J23" s="5" t="s">
        <v>5</v>
      </c>
      <c r="K23" s="5" t="s">
        <v>5</v>
      </c>
      <c r="L23" s="5" t="s">
        <v>5</v>
      </c>
      <c r="M23" s="5" t="s">
        <v>5</v>
      </c>
      <c r="N23" s="5" t="s">
        <v>5</v>
      </c>
      <c r="O23" s="5" t="s">
        <v>5</v>
      </c>
      <c r="P23" s="5" t="s">
        <v>5</v>
      </c>
      <c r="Q23" s="5" t="s">
        <v>5</v>
      </c>
      <c r="R23" s="5" t="s">
        <v>5</v>
      </c>
      <c r="S23" s="5" t="s">
        <v>5</v>
      </c>
      <c r="T23" s="5" t="s">
        <v>5</v>
      </c>
      <c r="U23" s="5" t="s">
        <v>5</v>
      </c>
      <c r="V23" s="5" t="s">
        <v>3</v>
      </c>
      <c r="W23" s="5" t="s">
        <v>3</v>
      </c>
      <c r="X23" s="5" t="s">
        <v>5</v>
      </c>
      <c r="Y23" s="5" t="s">
        <v>3</v>
      </c>
      <c r="Z23" s="5" t="s">
        <v>3</v>
      </c>
      <c r="AA23" s="5" t="s">
        <v>5</v>
      </c>
      <c r="AB23" s="5" t="s">
        <v>3</v>
      </c>
      <c r="AC23" s="5" t="s">
        <v>3</v>
      </c>
      <c r="AD23" s="5" t="s">
        <v>3</v>
      </c>
      <c r="AE23" s="5" t="s">
        <v>3</v>
      </c>
      <c r="AF23" s="5" t="s">
        <v>5</v>
      </c>
      <c r="AG23" s="5" t="s">
        <v>5</v>
      </c>
      <c r="AH23" s="5" t="s">
        <v>5</v>
      </c>
      <c r="AI23" s="5" t="s">
        <v>5</v>
      </c>
      <c r="AJ23" s="5" t="s">
        <v>5</v>
      </c>
      <c r="AK23" s="5" t="s">
        <v>5</v>
      </c>
      <c r="AL23" s="5" t="s">
        <v>5</v>
      </c>
      <c r="AM23" s="5" t="s">
        <v>5</v>
      </c>
      <c r="AN23" s="5" t="s">
        <v>5</v>
      </c>
      <c r="AO23" s="5" t="s">
        <v>5</v>
      </c>
      <c r="AP23" s="5" t="s">
        <v>5</v>
      </c>
      <c r="AQ23" s="5" t="s">
        <v>5</v>
      </c>
      <c r="AR23" s="5" t="s">
        <v>5</v>
      </c>
      <c r="AS23" s="5" t="s">
        <v>3</v>
      </c>
      <c r="AT23" s="5" t="s">
        <v>3</v>
      </c>
      <c r="AU23" s="5" t="s">
        <v>5</v>
      </c>
      <c r="AV23" s="5" t="s">
        <v>3</v>
      </c>
      <c r="AW23" s="5" t="s">
        <v>5</v>
      </c>
      <c r="AX23" s="5" t="s">
        <v>5</v>
      </c>
      <c r="AY23" s="5" t="s">
        <v>5</v>
      </c>
      <c r="AZ23" s="5" t="s">
        <v>5</v>
      </c>
      <c r="BA23" s="5" t="s">
        <v>3</v>
      </c>
      <c r="BB23" s="5" t="s">
        <v>3</v>
      </c>
      <c r="BC23" s="5" t="s">
        <v>3</v>
      </c>
      <c r="BD23" s="5" t="s">
        <v>3</v>
      </c>
      <c r="BE23" s="5" t="s">
        <v>3</v>
      </c>
      <c r="BF23" s="5" t="s">
        <v>3</v>
      </c>
      <c r="BG23" s="5" t="s">
        <v>3</v>
      </c>
      <c r="BH23" s="5" t="s">
        <v>3</v>
      </c>
      <c r="BI23" s="5" t="s">
        <v>3</v>
      </c>
      <c r="BJ23" s="5" t="s">
        <v>3</v>
      </c>
      <c r="BK23" s="5" t="s">
        <v>5</v>
      </c>
      <c r="BL23" s="5" t="s">
        <v>3</v>
      </c>
      <c r="BM23" s="5" t="s">
        <v>3</v>
      </c>
      <c r="BN23" s="5" t="s">
        <v>3</v>
      </c>
      <c r="BO23" s="5" t="s">
        <v>3</v>
      </c>
      <c r="BP23" s="5" t="s">
        <v>3</v>
      </c>
      <c r="BQ23" s="5" t="str">
        <f t="shared" si="1"/>
        <v>Nein</v>
      </c>
      <c r="BR23" s="5" t="str">
        <f t="shared" si="2"/>
        <v>Nein</v>
      </c>
      <c r="BS23" s="5" t="str">
        <f t="shared" si="3"/>
        <v>Ja</v>
      </c>
      <c r="BT23" s="5" t="str">
        <f t="shared" si="4"/>
        <v>Nein</v>
      </c>
      <c r="BU23" s="5" t="str">
        <f t="shared" si="5"/>
        <v>Ja</v>
      </c>
      <c r="BV23" s="5" t="str">
        <f t="shared" si="6"/>
        <v>Ja</v>
      </c>
      <c r="BW23" s="5" t="str">
        <f t="shared" si="7"/>
        <v>Ja</v>
      </c>
      <c r="BX23" s="5" t="str">
        <f t="shared" si="8"/>
        <v>Ja</v>
      </c>
      <c r="BY23" s="5" t="str">
        <f t="shared" si="9"/>
        <v>Nein</v>
      </c>
      <c r="BZ23" s="5" t="str">
        <f t="shared" si="10"/>
        <v>Nein</v>
      </c>
      <c r="CA23" s="5" t="str">
        <f t="shared" si="11"/>
        <v>Nein</v>
      </c>
    </row>
    <row r="24" spans="1:79" x14ac:dyDescent="0.25">
      <c r="A24" s="3" t="s">
        <v>146</v>
      </c>
      <c r="B24" s="5" t="s">
        <v>5</v>
      </c>
      <c r="C24" s="5" t="s">
        <v>3</v>
      </c>
      <c r="D24" s="5" t="s">
        <v>3</v>
      </c>
      <c r="E24" s="5" t="s">
        <v>5</v>
      </c>
      <c r="F24" s="5" t="s">
        <v>5</v>
      </c>
      <c r="G24" s="5" t="s">
        <v>5</v>
      </c>
      <c r="H24" s="5" t="s">
        <v>5</v>
      </c>
      <c r="I24" s="5" t="s">
        <v>5</v>
      </c>
      <c r="J24" s="5" t="s">
        <v>5</v>
      </c>
      <c r="K24" s="5" t="s">
        <v>5</v>
      </c>
      <c r="L24" s="5" t="s">
        <v>5</v>
      </c>
      <c r="M24" s="5" t="s">
        <v>5</v>
      </c>
      <c r="N24" s="5" t="s">
        <v>5</v>
      </c>
      <c r="O24" s="5" t="s">
        <v>5</v>
      </c>
      <c r="P24" s="5" t="s">
        <v>5</v>
      </c>
      <c r="Q24" s="5" t="s">
        <v>5</v>
      </c>
      <c r="R24" s="5" t="s">
        <v>5</v>
      </c>
      <c r="S24" s="5" t="s">
        <v>5</v>
      </c>
      <c r="T24" s="5" t="s">
        <v>5</v>
      </c>
      <c r="U24" s="5" t="s">
        <v>5</v>
      </c>
      <c r="V24" s="5" t="s">
        <v>3</v>
      </c>
      <c r="W24" s="5" t="s">
        <v>3</v>
      </c>
      <c r="X24" s="5" t="s">
        <v>5</v>
      </c>
      <c r="Y24" s="5" t="s">
        <v>3</v>
      </c>
      <c r="Z24" s="5" t="s">
        <v>3</v>
      </c>
      <c r="AA24" s="5" t="s">
        <v>5</v>
      </c>
      <c r="AB24" s="5" t="s">
        <v>3</v>
      </c>
      <c r="AC24" s="5" t="s">
        <v>3</v>
      </c>
      <c r="AD24" s="5" t="s">
        <v>3</v>
      </c>
      <c r="AE24" s="5" t="s">
        <v>3</v>
      </c>
      <c r="AF24" s="5" t="s">
        <v>5</v>
      </c>
      <c r="AG24" s="5" t="s">
        <v>5</v>
      </c>
      <c r="AH24" s="5" t="s">
        <v>5</v>
      </c>
      <c r="AI24" s="5" t="s">
        <v>5</v>
      </c>
      <c r="AJ24" s="5" t="s">
        <v>5</v>
      </c>
      <c r="AK24" s="5" t="s">
        <v>5</v>
      </c>
      <c r="AL24" s="5" t="s">
        <v>5</v>
      </c>
      <c r="AM24" s="5" t="s">
        <v>5</v>
      </c>
      <c r="AN24" s="5" t="s">
        <v>5</v>
      </c>
      <c r="AO24" s="5" t="s">
        <v>5</v>
      </c>
      <c r="AP24" s="5" t="s">
        <v>5</v>
      </c>
      <c r="AQ24" s="5" t="s">
        <v>5</v>
      </c>
      <c r="AR24" s="5" t="s">
        <v>5</v>
      </c>
      <c r="AS24" s="5" t="s">
        <v>3</v>
      </c>
      <c r="AT24" s="5" t="s">
        <v>3</v>
      </c>
      <c r="AU24" s="5" t="s">
        <v>5</v>
      </c>
      <c r="AV24" s="5" t="s">
        <v>3</v>
      </c>
      <c r="AW24" s="5" t="s">
        <v>3</v>
      </c>
      <c r="AX24" s="5" t="s">
        <v>5</v>
      </c>
      <c r="AY24" s="5" t="s">
        <v>5</v>
      </c>
      <c r="AZ24" s="5" t="s">
        <v>5</v>
      </c>
      <c r="BA24" s="5" t="s">
        <v>3</v>
      </c>
      <c r="BB24" s="5" t="s">
        <v>3</v>
      </c>
      <c r="BC24" s="5" t="s">
        <v>3</v>
      </c>
      <c r="BD24" s="5" t="s">
        <v>3</v>
      </c>
      <c r="BE24" s="5" t="s">
        <v>3</v>
      </c>
      <c r="BF24" s="5" t="s">
        <v>3</v>
      </c>
      <c r="BG24" s="5" t="s">
        <v>3</v>
      </c>
      <c r="BH24" s="5" t="s">
        <v>3</v>
      </c>
      <c r="BI24" s="5" t="s">
        <v>3</v>
      </c>
      <c r="BJ24" s="5" t="s">
        <v>3</v>
      </c>
      <c r="BK24" s="5" t="s">
        <v>5</v>
      </c>
      <c r="BL24" s="5" t="s">
        <v>3</v>
      </c>
      <c r="BM24" s="5" t="s">
        <v>3</v>
      </c>
      <c r="BN24" s="5" t="s">
        <v>3</v>
      </c>
      <c r="BO24" s="5" t="s">
        <v>3</v>
      </c>
      <c r="BP24" s="5" t="s">
        <v>3</v>
      </c>
      <c r="BQ24" s="5" t="str">
        <f t="shared" si="1"/>
        <v>Nein</v>
      </c>
      <c r="BR24" s="5" t="str">
        <f t="shared" si="2"/>
        <v>Nein</v>
      </c>
      <c r="BS24" s="5" t="str">
        <f t="shared" si="3"/>
        <v>Ja</v>
      </c>
      <c r="BT24" s="5" t="str">
        <f t="shared" si="4"/>
        <v>Nein</v>
      </c>
      <c r="BU24" s="5" t="str">
        <f t="shared" si="5"/>
        <v>Nein</v>
      </c>
      <c r="BV24" s="5" t="str">
        <f t="shared" si="6"/>
        <v>Ja</v>
      </c>
      <c r="BW24" s="5" t="str">
        <f t="shared" si="7"/>
        <v>Ja</v>
      </c>
      <c r="BX24" s="5" t="str">
        <f t="shared" si="8"/>
        <v>Ja</v>
      </c>
      <c r="BY24" s="5" t="str">
        <f t="shared" si="9"/>
        <v>Nein</v>
      </c>
      <c r="BZ24" s="5" t="str">
        <f t="shared" si="10"/>
        <v>Nein</v>
      </c>
      <c r="CA24" s="5" t="str">
        <f t="shared" si="11"/>
        <v>Nein</v>
      </c>
    </row>
    <row r="25" spans="1:79" x14ac:dyDescent="0.25">
      <c r="A25" s="3" t="s">
        <v>158</v>
      </c>
      <c r="B25" s="5" t="s">
        <v>5</v>
      </c>
      <c r="C25" s="5" t="s">
        <v>3</v>
      </c>
      <c r="D25" s="5" t="s">
        <v>3</v>
      </c>
      <c r="E25" s="5" t="s">
        <v>5</v>
      </c>
      <c r="F25" s="5" t="s">
        <v>5</v>
      </c>
      <c r="G25" s="5" t="s">
        <v>5</v>
      </c>
      <c r="H25" s="5" t="s">
        <v>5</v>
      </c>
      <c r="I25" s="5" t="s">
        <v>5</v>
      </c>
      <c r="J25" s="5" t="s">
        <v>5</v>
      </c>
      <c r="K25" s="5" t="s">
        <v>5</v>
      </c>
      <c r="L25" s="5" t="s">
        <v>5</v>
      </c>
      <c r="M25" s="5" t="s">
        <v>5</v>
      </c>
      <c r="N25" s="5" t="s">
        <v>5</v>
      </c>
      <c r="O25" s="5" t="s">
        <v>5</v>
      </c>
      <c r="P25" s="5" t="s">
        <v>5</v>
      </c>
      <c r="Q25" s="5" t="s">
        <v>5</v>
      </c>
      <c r="R25" s="5" t="s">
        <v>5</v>
      </c>
      <c r="S25" s="5" t="s">
        <v>5</v>
      </c>
      <c r="T25" s="5" t="s">
        <v>5</v>
      </c>
      <c r="U25" s="5" t="s">
        <v>5</v>
      </c>
      <c r="V25" s="5" t="s">
        <v>3</v>
      </c>
      <c r="W25" s="5" t="s">
        <v>3</v>
      </c>
      <c r="X25" s="5" t="s">
        <v>5</v>
      </c>
      <c r="Y25" s="5" t="s">
        <v>3</v>
      </c>
      <c r="Z25" s="5" t="s">
        <v>3</v>
      </c>
      <c r="AA25" s="5" t="s">
        <v>5</v>
      </c>
      <c r="AB25" s="5" t="s">
        <v>3</v>
      </c>
      <c r="AC25" s="5" t="s">
        <v>3</v>
      </c>
      <c r="AD25" s="5" t="s">
        <v>3</v>
      </c>
      <c r="AE25" s="5" t="s">
        <v>3</v>
      </c>
      <c r="AF25" s="5" t="s">
        <v>5</v>
      </c>
      <c r="AG25" s="5" t="s">
        <v>5</v>
      </c>
      <c r="AH25" s="5" t="s">
        <v>5</v>
      </c>
      <c r="AI25" s="5" t="s">
        <v>5</v>
      </c>
      <c r="AJ25" s="5" t="s">
        <v>5</v>
      </c>
      <c r="AK25" s="5" t="s">
        <v>5</v>
      </c>
      <c r="AL25" s="5" t="s">
        <v>5</v>
      </c>
      <c r="AM25" s="5" t="s">
        <v>5</v>
      </c>
      <c r="AN25" s="5" t="s">
        <v>5</v>
      </c>
      <c r="AO25" s="5" t="s">
        <v>5</v>
      </c>
      <c r="AP25" s="5" t="s">
        <v>5</v>
      </c>
      <c r="AQ25" s="5" t="s">
        <v>5</v>
      </c>
      <c r="AR25" s="5" t="s">
        <v>5</v>
      </c>
      <c r="AS25" s="5" t="s">
        <v>3</v>
      </c>
      <c r="AT25" s="5" t="s">
        <v>5</v>
      </c>
      <c r="AU25" s="5" t="s">
        <v>5</v>
      </c>
      <c r="AV25" s="5" t="s">
        <v>3</v>
      </c>
      <c r="AW25" s="5" t="s">
        <v>3</v>
      </c>
      <c r="AX25" s="5" t="s">
        <v>3</v>
      </c>
      <c r="AY25" s="5" t="s">
        <v>5</v>
      </c>
      <c r="AZ25" s="5" t="s">
        <v>5</v>
      </c>
      <c r="BA25" s="5" t="s">
        <v>3</v>
      </c>
      <c r="BB25" s="5" t="s">
        <v>3</v>
      </c>
      <c r="BC25" s="5" t="s">
        <v>3</v>
      </c>
      <c r="BD25" s="5" t="s">
        <v>3</v>
      </c>
      <c r="BE25" s="5" t="s">
        <v>3</v>
      </c>
      <c r="BF25" s="5" t="s">
        <v>3</v>
      </c>
      <c r="BG25" s="5" t="s">
        <v>3</v>
      </c>
      <c r="BH25" s="5" t="s">
        <v>3</v>
      </c>
      <c r="BI25" s="5" t="s">
        <v>3</v>
      </c>
      <c r="BJ25" s="5" t="s">
        <v>3</v>
      </c>
      <c r="BK25" s="5" t="s">
        <v>5</v>
      </c>
      <c r="BL25" s="5" t="s">
        <v>3</v>
      </c>
      <c r="BM25" s="5" t="s">
        <v>3</v>
      </c>
      <c r="BN25" s="5" t="s">
        <v>3</v>
      </c>
      <c r="BO25" s="5" t="s">
        <v>3</v>
      </c>
      <c r="BP25" s="5" t="s">
        <v>3</v>
      </c>
      <c r="BQ25" s="5" t="str">
        <f t="shared" si="1"/>
        <v>Nein</v>
      </c>
      <c r="BR25" s="5" t="str">
        <f t="shared" si="2"/>
        <v>Ja</v>
      </c>
      <c r="BS25" s="5" t="str">
        <f t="shared" si="3"/>
        <v>Ja</v>
      </c>
      <c r="BT25" s="5" t="str">
        <f t="shared" si="4"/>
        <v>Nein</v>
      </c>
      <c r="BU25" s="5" t="str">
        <f t="shared" si="5"/>
        <v>Nein</v>
      </c>
      <c r="BV25" s="5" t="str">
        <f t="shared" si="6"/>
        <v>Nein</v>
      </c>
      <c r="BW25" s="5" t="str">
        <f t="shared" si="7"/>
        <v>Ja</v>
      </c>
      <c r="BX25" s="5" t="str">
        <f t="shared" si="8"/>
        <v>Ja</v>
      </c>
      <c r="BY25" s="5" t="str">
        <f t="shared" si="9"/>
        <v>Nein</v>
      </c>
      <c r="BZ25" s="5" t="str">
        <f t="shared" si="10"/>
        <v>Nein</v>
      </c>
      <c r="CA25" s="5" t="str">
        <f t="shared" si="11"/>
        <v>Nein</v>
      </c>
    </row>
    <row r="26" spans="1:79" x14ac:dyDescent="0.25">
      <c r="A26" s="3" t="s">
        <v>165</v>
      </c>
      <c r="B26" s="5" t="s">
        <v>5</v>
      </c>
      <c r="C26" s="5" t="s">
        <v>3</v>
      </c>
      <c r="D26" s="5" t="s">
        <v>3</v>
      </c>
      <c r="E26" s="5" t="s">
        <v>5</v>
      </c>
      <c r="F26" s="5" t="s">
        <v>5</v>
      </c>
      <c r="G26" s="5" t="s">
        <v>5</v>
      </c>
      <c r="H26" s="5" t="s">
        <v>5</v>
      </c>
      <c r="I26" s="5" t="s">
        <v>5</v>
      </c>
      <c r="J26" s="5" t="s">
        <v>5</v>
      </c>
      <c r="K26" s="5" t="s">
        <v>5</v>
      </c>
      <c r="L26" s="5" t="s">
        <v>5</v>
      </c>
      <c r="M26" s="5" t="s">
        <v>5</v>
      </c>
      <c r="N26" s="5" t="s">
        <v>5</v>
      </c>
      <c r="O26" s="5" t="s">
        <v>5</v>
      </c>
      <c r="P26" s="5" t="s">
        <v>5</v>
      </c>
      <c r="Q26" s="5" t="s">
        <v>5</v>
      </c>
      <c r="R26" s="5" t="s">
        <v>5</v>
      </c>
      <c r="S26" s="5" t="s">
        <v>5</v>
      </c>
      <c r="T26" s="5" t="s">
        <v>5</v>
      </c>
      <c r="U26" s="5" t="s">
        <v>5</v>
      </c>
      <c r="V26" s="5" t="s">
        <v>3</v>
      </c>
      <c r="W26" s="5" t="s">
        <v>3</v>
      </c>
      <c r="X26" s="5" t="s">
        <v>5</v>
      </c>
      <c r="Y26" s="5" t="s">
        <v>3</v>
      </c>
      <c r="Z26" s="5" t="s">
        <v>3</v>
      </c>
      <c r="AA26" s="5" t="s">
        <v>5</v>
      </c>
      <c r="AB26" s="5" t="s">
        <v>3</v>
      </c>
      <c r="AC26" s="5" t="s">
        <v>3</v>
      </c>
      <c r="AD26" s="5" t="s">
        <v>3</v>
      </c>
      <c r="AE26" s="5" t="s">
        <v>3</v>
      </c>
      <c r="AF26" s="5" t="s">
        <v>5</v>
      </c>
      <c r="AG26" s="5" t="s">
        <v>5</v>
      </c>
      <c r="AH26" s="5" t="s">
        <v>5</v>
      </c>
      <c r="AI26" s="5" t="s">
        <v>5</v>
      </c>
      <c r="AJ26" s="5" t="s">
        <v>5</v>
      </c>
      <c r="AK26" s="5" t="s">
        <v>5</v>
      </c>
      <c r="AL26" s="5" t="s">
        <v>5</v>
      </c>
      <c r="AM26" s="5" t="s">
        <v>5</v>
      </c>
      <c r="AN26" s="5" t="s">
        <v>5</v>
      </c>
      <c r="AO26" s="5" t="s">
        <v>5</v>
      </c>
      <c r="AP26" s="5" t="s">
        <v>5</v>
      </c>
      <c r="AQ26" s="5" t="s">
        <v>5</v>
      </c>
      <c r="AR26" s="5" t="s">
        <v>5</v>
      </c>
      <c r="AS26" s="5" t="s">
        <v>3</v>
      </c>
      <c r="AT26" s="5" t="s">
        <v>5</v>
      </c>
      <c r="AU26" s="5" t="s">
        <v>5</v>
      </c>
      <c r="AV26" s="5" t="s">
        <v>3</v>
      </c>
      <c r="AW26" s="5" t="s">
        <v>5</v>
      </c>
      <c r="AX26" s="5" t="s">
        <v>3</v>
      </c>
      <c r="AY26" s="5" t="s">
        <v>5</v>
      </c>
      <c r="AZ26" s="5" t="s">
        <v>5</v>
      </c>
      <c r="BA26" s="5" t="s">
        <v>3</v>
      </c>
      <c r="BB26" s="5" t="s">
        <v>3</v>
      </c>
      <c r="BC26" s="5" t="s">
        <v>3</v>
      </c>
      <c r="BD26" s="5" t="s">
        <v>3</v>
      </c>
      <c r="BE26" s="5" t="s">
        <v>3</v>
      </c>
      <c r="BF26" s="5" t="s">
        <v>3</v>
      </c>
      <c r="BG26" s="5" t="s">
        <v>3</v>
      </c>
      <c r="BH26" s="5" t="s">
        <v>3</v>
      </c>
      <c r="BI26" s="5" t="s">
        <v>3</v>
      </c>
      <c r="BJ26" s="5" t="s">
        <v>3</v>
      </c>
      <c r="BK26" s="5" t="s">
        <v>5</v>
      </c>
      <c r="BL26" s="5" t="s">
        <v>3</v>
      </c>
      <c r="BM26" s="5" t="s">
        <v>3</v>
      </c>
      <c r="BN26" s="5" t="s">
        <v>3</v>
      </c>
      <c r="BO26" s="5" t="s">
        <v>3</v>
      </c>
      <c r="BP26" s="5" t="s">
        <v>3</v>
      </c>
      <c r="BQ26" s="5" t="str">
        <f t="shared" si="1"/>
        <v>Nein</v>
      </c>
      <c r="BR26" s="5" t="str">
        <f t="shared" si="2"/>
        <v>Ja</v>
      </c>
      <c r="BS26" s="5" t="str">
        <f t="shared" si="3"/>
        <v>Ja</v>
      </c>
      <c r="BT26" s="5" t="str">
        <f t="shared" si="4"/>
        <v>Nein</v>
      </c>
      <c r="BU26" s="5" t="str">
        <f t="shared" si="5"/>
        <v>Ja</v>
      </c>
      <c r="BV26" s="5" t="str">
        <f t="shared" si="6"/>
        <v>Nein</v>
      </c>
      <c r="BW26" s="5" t="str">
        <f t="shared" si="7"/>
        <v>Ja</v>
      </c>
      <c r="BX26" s="5" t="str">
        <f t="shared" si="8"/>
        <v>Ja</v>
      </c>
      <c r="BY26" s="5" t="str">
        <f t="shared" si="9"/>
        <v>Nein</v>
      </c>
      <c r="BZ26" s="5" t="str">
        <f t="shared" si="10"/>
        <v>Nein</v>
      </c>
      <c r="CA26" s="5" t="str">
        <f t="shared" si="11"/>
        <v>Nein</v>
      </c>
    </row>
    <row r="27" spans="1:79" x14ac:dyDescent="0.25">
      <c r="A27" s="3" t="s">
        <v>437</v>
      </c>
      <c r="B27" s="5" t="s">
        <v>5</v>
      </c>
      <c r="C27" s="5" t="s">
        <v>3</v>
      </c>
      <c r="D27" s="5" t="s">
        <v>3</v>
      </c>
      <c r="E27" s="5" t="s">
        <v>5</v>
      </c>
      <c r="F27" s="5" t="s">
        <v>5</v>
      </c>
      <c r="G27" s="5" t="s">
        <v>5</v>
      </c>
      <c r="H27" s="5" t="s">
        <v>5</v>
      </c>
      <c r="I27" s="5" t="s">
        <v>5</v>
      </c>
      <c r="J27" s="5" t="s">
        <v>5</v>
      </c>
      <c r="K27" s="5" t="s">
        <v>5</v>
      </c>
      <c r="L27" s="5" t="s">
        <v>5</v>
      </c>
      <c r="M27" s="5" t="s">
        <v>5</v>
      </c>
      <c r="N27" s="5" t="s">
        <v>5</v>
      </c>
      <c r="O27" s="5" t="s">
        <v>5</v>
      </c>
      <c r="P27" s="5" t="s">
        <v>5</v>
      </c>
      <c r="Q27" s="5" t="s">
        <v>5</v>
      </c>
      <c r="R27" s="5" t="s">
        <v>5</v>
      </c>
      <c r="S27" s="5" t="s">
        <v>5</v>
      </c>
      <c r="T27" s="5" t="s">
        <v>5</v>
      </c>
      <c r="U27" s="5" t="s">
        <v>5</v>
      </c>
      <c r="V27" s="5" t="s">
        <v>3</v>
      </c>
      <c r="W27" s="5" t="s">
        <v>3</v>
      </c>
      <c r="X27" s="5" t="s">
        <v>5</v>
      </c>
      <c r="Y27" s="5" t="s">
        <v>3</v>
      </c>
      <c r="Z27" s="5" t="s">
        <v>3</v>
      </c>
      <c r="AA27" s="5" t="s">
        <v>5</v>
      </c>
      <c r="AB27" s="5" t="s">
        <v>3</v>
      </c>
      <c r="AC27" s="5" t="s">
        <v>3</v>
      </c>
      <c r="AD27" s="5" t="s">
        <v>3</v>
      </c>
      <c r="AE27" s="5" t="s">
        <v>3</v>
      </c>
      <c r="AF27" s="5" t="s">
        <v>5</v>
      </c>
      <c r="AG27" s="5" t="s">
        <v>5</v>
      </c>
      <c r="AH27" s="5" t="s">
        <v>5</v>
      </c>
      <c r="AI27" s="5" t="s">
        <v>5</v>
      </c>
      <c r="AJ27" s="5" t="s">
        <v>5</v>
      </c>
      <c r="AK27" s="5" t="s">
        <v>5</v>
      </c>
      <c r="AL27" s="5" t="s">
        <v>5</v>
      </c>
      <c r="AM27" s="5" t="s">
        <v>5</v>
      </c>
      <c r="AN27" s="5" t="s">
        <v>5</v>
      </c>
      <c r="AO27" s="5" t="s">
        <v>5</v>
      </c>
      <c r="AP27" s="5" t="s">
        <v>5</v>
      </c>
      <c r="AQ27" s="5" t="s">
        <v>5</v>
      </c>
      <c r="AR27" s="5" t="s">
        <v>5</v>
      </c>
      <c r="AS27" s="5" t="s">
        <v>3</v>
      </c>
      <c r="AT27" s="5" t="s">
        <v>3</v>
      </c>
      <c r="AU27" s="5" t="s">
        <v>5</v>
      </c>
      <c r="AV27" s="5" t="s">
        <v>3</v>
      </c>
      <c r="AW27" s="5" t="s">
        <v>3</v>
      </c>
      <c r="AX27" s="5" t="s">
        <v>3</v>
      </c>
      <c r="AY27" s="5" t="s">
        <v>5</v>
      </c>
      <c r="AZ27" s="5" t="s">
        <v>3</v>
      </c>
      <c r="BA27" s="5" t="s">
        <v>3</v>
      </c>
      <c r="BB27" s="5" t="s">
        <v>3</v>
      </c>
      <c r="BC27" s="5" t="s">
        <v>3</v>
      </c>
      <c r="BD27" s="5" t="s">
        <v>3</v>
      </c>
      <c r="BE27" s="5" t="s">
        <v>3</v>
      </c>
      <c r="BF27" s="5" t="s">
        <v>3</v>
      </c>
      <c r="BG27" s="5" t="s">
        <v>3</v>
      </c>
      <c r="BH27" s="5" t="s">
        <v>3</v>
      </c>
      <c r="BI27" s="5" t="s">
        <v>3</v>
      </c>
      <c r="BJ27" s="5" t="s">
        <v>3</v>
      </c>
      <c r="BK27" s="5" t="s">
        <v>3</v>
      </c>
      <c r="BL27" s="5" t="s">
        <v>3</v>
      </c>
      <c r="BM27" s="5" t="s">
        <v>3</v>
      </c>
      <c r="BN27" s="5" t="s">
        <v>3</v>
      </c>
      <c r="BO27" s="5" t="s">
        <v>3</v>
      </c>
      <c r="BP27" s="5" t="s">
        <v>3</v>
      </c>
      <c r="BQ27" s="5" t="str">
        <f t="shared" si="1"/>
        <v>Nein</v>
      </c>
      <c r="BR27" s="5" t="str">
        <f t="shared" si="2"/>
        <v>Nein</v>
      </c>
      <c r="BS27" s="5" t="str">
        <f t="shared" si="3"/>
        <v>Ja</v>
      </c>
      <c r="BT27" s="5" t="str">
        <f t="shared" si="4"/>
        <v>Nein</v>
      </c>
      <c r="BU27" s="5" t="str">
        <f t="shared" si="5"/>
        <v>Nein</v>
      </c>
      <c r="BV27" s="5" t="str">
        <f t="shared" si="6"/>
        <v>Nein</v>
      </c>
      <c r="BW27" s="5" t="str">
        <f t="shared" si="7"/>
        <v>Ja</v>
      </c>
      <c r="BX27" s="5" t="str">
        <f t="shared" si="8"/>
        <v>Nein</v>
      </c>
      <c r="BY27" s="5" t="str">
        <f t="shared" si="9"/>
        <v>Nein</v>
      </c>
      <c r="BZ27" s="5" t="str">
        <f t="shared" si="10"/>
        <v>Nein</v>
      </c>
      <c r="CA27" s="5" t="str">
        <f t="shared" si="11"/>
        <v>Nein</v>
      </c>
    </row>
    <row r="28" spans="1:79" x14ac:dyDescent="0.25">
      <c r="A28" s="3" t="s">
        <v>440</v>
      </c>
      <c r="B28" s="5" t="s">
        <v>5</v>
      </c>
      <c r="C28" s="5" t="s">
        <v>3</v>
      </c>
      <c r="D28" s="5" t="s">
        <v>3</v>
      </c>
      <c r="E28" s="5" t="s">
        <v>5</v>
      </c>
      <c r="F28" s="5" t="s">
        <v>5</v>
      </c>
      <c r="G28" s="5" t="s">
        <v>5</v>
      </c>
      <c r="H28" s="5" t="s">
        <v>5</v>
      </c>
      <c r="I28" s="5" t="s">
        <v>5</v>
      </c>
      <c r="J28" s="5" t="s">
        <v>5</v>
      </c>
      <c r="K28" s="5" t="s">
        <v>5</v>
      </c>
      <c r="L28" s="5" t="s">
        <v>5</v>
      </c>
      <c r="M28" s="5" t="s">
        <v>5</v>
      </c>
      <c r="N28" s="5" t="s">
        <v>5</v>
      </c>
      <c r="O28" s="5" t="s">
        <v>5</v>
      </c>
      <c r="P28" s="5" t="s">
        <v>5</v>
      </c>
      <c r="Q28" s="5" t="s">
        <v>5</v>
      </c>
      <c r="R28" s="5" t="s">
        <v>5</v>
      </c>
      <c r="S28" s="5" t="s">
        <v>5</v>
      </c>
      <c r="T28" s="5" t="s">
        <v>5</v>
      </c>
      <c r="U28" s="5" t="s">
        <v>5</v>
      </c>
      <c r="V28" s="5" t="s">
        <v>3</v>
      </c>
      <c r="W28" s="5" t="s">
        <v>3</v>
      </c>
      <c r="X28" s="5" t="s">
        <v>3</v>
      </c>
      <c r="Y28" s="5" t="s">
        <v>3</v>
      </c>
      <c r="Z28" s="5" t="s">
        <v>3</v>
      </c>
      <c r="AA28" s="5" t="s">
        <v>5</v>
      </c>
      <c r="AB28" s="5" t="s">
        <v>5</v>
      </c>
      <c r="AC28" s="5" t="s">
        <v>5</v>
      </c>
      <c r="AD28" s="5" t="s">
        <v>5</v>
      </c>
      <c r="AE28" s="5" t="s">
        <v>3</v>
      </c>
      <c r="AF28" s="5" t="s">
        <v>5</v>
      </c>
      <c r="AG28" s="5" t="s">
        <v>5</v>
      </c>
      <c r="AH28" s="5" t="s">
        <v>5</v>
      </c>
      <c r="AI28" s="5" t="s">
        <v>5</v>
      </c>
      <c r="AJ28" s="5" t="s">
        <v>5</v>
      </c>
      <c r="AK28" s="5" t="s">
        <v>5</v>
      </c>
      <c r="AL28" s="5" t="s">
        <v>5</v>
      </c>
      <c r="AM28" s="5" t="s">
        <v>5</v>
      </c>
      <c r="AN28" s="5" t="s">
        <v>5</v>
      </c>
      <c r="AO28" s="5" t="s">
        <v>5</v>
      </c>
      <c r="AP28" s="5" t="s">
        <v>3</v>
      </c>
      <c r="AQ28" s="5" t="s">
        <v>3</v>
      </c>
      <c r="AR28" s="5" t="s">
        <v>3</v>
      </c>
      <c r="AS28" s="5" t="s">
        <v>3</v>
      </c>
      <c r="AT28" s="5" t="s">
        <v>3</v>
      </c>
      <c r="AU28" s="5" t="s">
        <v>5</v>
      </c>
      <c r="AV28" s="5" t="s">
        <v>3</v>
      </c>
      <c r="AW28" s="5" t="s">
        <v>3</v>
      </c>
      <c r="AX28" s="5" t="s">
        <v>3</v>
      </c>
      <c r="AY28" s="5" t="s">
        <v>5</v>
      </c>
      <c r="AZ28" s="5" t="s">
        <v>3</v>
      </c>
      <c r="BA28" s="5" t="s">
        <v>3</v>
      </c>
      <c r="BB28" s="5" t="s">
        <v>3</v>
      </c>
      <c r="BC28" s="5" t="s">
        <v>3</v>
      </c>
      <c r="BD28" s="5" t="s">
        <v>3</v>
      </c>
      <c r="BE28" s="5" t="s">
        <v>3</v>
      </c>
      <c r="BF28" s="5" t="s">
        <v>3</v>
      </c>
      <c r="BG28" s="5" t="s">
        <v>3</v>
      </c>
      <c r="BH28" s="5" t="s">
        <v>3</v>
      </c>
      <c r="BI28" s="5" t="s">
        <v>3</v>
      </c>
      <c r="BJ28" s="5" t="s">
        <v>3</v>
      </c>
      <c r="BK28" s="5" t="s">
        <v>3</v>
      </c>
      <c r="BL28" s="5" t="s">
        <v>3</v>
      </c>
      <c r="BM28" s="5" t="s">
        <v>3</v>
      </c>
      <c r="BN28" s="5" t="s">
        <v>3</v>
      </c>
      <c r="BO28" s="5" t="s">
        <v>3</v>
      </c>
      <c r="BP28" s="5" t="s">
        <v>3</v>
      </c>
      <c r="BQ28" s="5" t="str">
        <f t="shared" si="1"/>
        <v>Nein</v>
      </c>
      <c r="BR28" s="5" t="str">
        <f t="shared" si="2"/>
        <v>Nein</v>
      </c>
      <c r="BS28" s="5" t="str">
        <f t="shared" si="3"/>
        <v>Ja</v>
      </c>
      <c r="BT28" s="5" t="str">
        <f t="shared" si="4"/>
        <v>Nein</v>
      </c>
      <c r="BU28" s="5" t="str">
        <f t="shared" si="5"/>
        <v>Nein</v>
      </c>
      <c r="BV28" s="5" t="str">
        <f t="shared" si="6"/>
        <v>Nein</v>
      </c>
      <c r="BW28" s="5" t="str">
        <f t="shared" si="7"/>
        <v>Ja</v>
      </c>
      <c r="BX28" s="5" t="str">
        <f t="shared" si="8"/>
        <v>Nein</v>
      </c>
      <c r="BY28" s="5" t="str">
        <f t="shared" si="9"/>
        <v>Nein</v>
      </c>
      <c r="BZ28" s="5" t="str">
        <f t="shared" si="10"/>
        <v>Nein</v>
      </c>
      <c r="CA28" s="5" t="str">
        <f t="shared" si="11"/>
        <v>Nein</v>
      </c>
    </row>
    <row r="29" spans="1:79" x14ac:dyDescent="0.25">
      <c r="A29" s="3" t="s">
        <v>442</v>
      </c>
      <c r="B29" s="5" t="s">
        <v>5</v>
      </c>
      <c r="C29" s="5" t="s">
        <v>3</v>
      </c>
      <c r="D29" s="5" t="s">
        <v>3</v>
      </c>
      <c r="E29" s="5" t="s">
        <v>5</v>
      </c>
      <c r="F29" s="5" t="s">
        <v>5</v>
      </c>
      <c r="G29" s="5" t="s">
        <v>5</v>
      </c>
      <c r="H29" s="5" t="s">
        <v>5</v>
      </c>
      <c r="I29" s="5" t="s">
        <v>5</v>
      </c>
      <c r="J29" s="5" t="s">
        <v>5</v>
      </c>
      <c r="K29" s="5" t="s">
        <v>5</v>
      </c>
      <c r="L29" s="5" t="s">
        <v>5</v>
      </c>
      <c r="M29" s="5" t="s">
        <v>5</v>
      </c>
      <c r="N29" s="5" t="s">
        <v>5</v>
      </c>
      <c r="O29" s="5" t="s">
        <v>5</v>
      </c>
      <c r="P29" s="5" t="s">
        <v>5</v>
      </c>
      <c r="Q29" s="5" t="s">
        <v>5</v>
      </c>
      <c r="R29" s="5" t="s">
        <v>5</v>
      </c>
      <c r="S29" s="5" t="s">
        <v>5</v>
      </c>
      <c r="T29" s="5" t="s">
        <v>5</v>
      </c>
      <c r="U29" s="5" t="s">
        <v>5</v>
      </c>
      <c r="V29" s="5" t="s">
        <v>3</v>
      </c>
      <c r="W29" s="5" t="s">
        <v>3</v>
      </c>
      <c r="X29" s="5" t="s">
        <v>3</v>
      </c>
      <c r="Y29" s="5" t="s">
        <v>3</v>
      </c>
      <c r="Z29" s="5" t="s">
        <v>3</v>
      </c>
      <c r="AA29" s="5" t="s">
        <v>5</v>
      </c>
      <c r="AB29" s="5" t="s">
        <v>5</v>
      </c>
      <c r="AC29" s="5" t="s">
        <v>5</v>
      </c>
      <c r="AD29" s="5" t="s">
        <v>5</v>
      </c>
      <c r="AE29" s="5" t="s">
        <v>3</v>
      </c>
      <c r="AF29" s="5" t="s">
        <v>5</v>
      </c>
      <c r="AG29" s="5" t="s">
        <v>5</v>
      </c>
      <c r="AH29" s="5" t="s">
        <v>5</v>
      </c>
      <c r="AI29" s="5" t="s">
        <v>5</v>
      </c>
      <c r="AJ29" s="5" t="s">
        <v>5</v>
      </c>
      <c r="AK29" s="5" t="s">
        <v>5</v>
      </c>
      <c r="AL29" s="5" t="s">
        <v>5</v>
      </c>
      <c r="AM29" s="5" t="s">
        <v>5</v>
      </c>
      <c r="AN29" s="5" t="s">
        <v>5</v>
      </c>
      <c r="AO29" s="5" t="s">
        <v>5</v>
      </c>
      <c r="AP29" s="5" t="s">
        <v>3</v>
      </c>
      <c r="AQ29" s="5" t="s">
        <v>3</v>
      </c>
      <c r="AR29" s="5" t="s">
        <v>3</v>
      </c>
      <c r="AS29" s="5" t="s">
        <v>3</v>
      </c>
      <c r="AT29" s="5" t="s">
        <v>3</v>
      </c>
      <c r="AU29" s="5" t="s">
        <v>5</v>
      </c>
      <c r="AV29" s="5" t="s">
        <v>3</v>
      </c>
      <c r="AW29" s="5" t="s">
        <v>3</v>
      </c>
      <c r="AX29" s="5" t="s">
        <v>3</v>
      </c>
      <c r="AY29" s="5" t="s">
        <v>5</v>
      </c>
      <c r="AZ29" s="5" t="s">
        <v>3</v>
      </c>
      <c r="BA29" s="5" t="s">
        <v>3</v>
      </c>
      <c r="BB29" s="5" t="s">
        <v>3</v>
      </c>
      <c r="BC29" s="5" t="s">
        <v>3</v>
      </c>
      <c r="BD29" s="5" t="s">
        <v>3</v>
      </c>
      <c r="BE29" s="5" t="s">
        <v>3</v>
      </c>
      <c r="BF29" s="5" t="s">
        <v>3</v>
      </c>
      <c r="BG29" s="5" t="s">
        <v>3</v>
      </c>
      <c r="BH29" s="5" t="s">
        <v>3</v>
      </c>
      <c r="BI29" s="5" t="s">
        <v>3</v>
      </c>
      <c r="BJ29" s="5" t="s">
        <v>3</v>
      </c>
      <c r="BK29" s="5" t="s">
        <v>3</v>
      </c>
      <c r="BL29" s="5" t="s">
        <v>3</v>
      </c>
      <c r="BM29" s="5" t="s">
        <v>3</v>
      </c>
      <c r="BN29" s="5" t="s">
        <v>3</v>
      </c>
      <c r="BO29" s="5" t="s">
        <v>3</v>
      </c>
      <c r="BP29" s="5" t="s">
        <v>3</v>
      </c>
      <c r="BQ29" s="5" t="str">
        <f t="shared" si="1"/>
        <v>Nein</v>
      </c>
      <c r="BR29" s="5" t="str">
        <f t="shared" si="2"/>
        <v>Nein</v>
      </c>
      <c r="BS29" s="5" t="str">
        <f t="shared" si="3"/>
        <v>Ja</v>
      </c>
      <c r="BT29" s="5" t="str">
        <f t="shared" si="4"/>
        <v>Nein</v>
      </c>
      <c r="BU29" s="5" t="str">
        <f t="shared" si="5"/>
        <v>Nein</v>
      </c>
      <c r="BV29" s="5" t="str">
        <f t="shared" si="6"/>
        <v>Nein</v>
      </c>
      <c r="BW29" s="5" t="str">
        <f t="shared" si="7"/>
        <v>Ja</v>
      </c>
      <c r="BX29" s="5" t="str">
        <f t="shared" si="8"/>
        <v>Nein</v>
      </c>
      <c r="BY29" s="5" t="str">
        <f t="shared" si="9"/>
        <v>Nein</v>
      </c>
      <c r="BZ29" s="5" t="str">
        <f t="shared" si="10"/>
        <v>Nein</v>
      </c>
      <c r="CA29" s="5" t="str">
        <f t="shared" si="11"/>
        <v>Nein</v>
      </c>
    </row>
    <row r="30" spans="1:79" x14ac:dyDescent="0.25">
      <c r="A30" s="3" t="s">
        <v>171</v>
      </c>
      <c r="B30" s="5" t="s">
        <v>5</v>
      </c>
      <c r="C30" s="5" t="s">
        <v>3</v>
      </c>
      <c r="D30" s="5" t="s">
        <v>3</v>
      </c>
      <c r="E30" s="5" t="s">
        <v>5</v>
      </c>
      <c r="F30" s="5" t="s">
        <v>5</v>
      </c>
      <c r="G30" s="5" t="s">
        <v>5</v>
      </c>
      <c r="H30" s="5" t="s">
        <v>5</v>
      </c>
      <c r="I30" s="5" t="s">
        <v>5</v>
      </c>
      <c r="J30" s="5" t="s">
        <v>5</v>
      </c>
      <c r="K30" s="5" t="s">
        <v>5</v>
      </c>
      <c r="L30" s="5" t="s">
        <v>5</v>
      </c>
      <c r="M30" s="5" t="s">
        <v>5</v>
      </c>
      <c r="N30" s="5" t="s">
        <v>5</v>
      </c>
      <c r="O30" s="5" t="s">
        <v>5</v>
      </c>
      <c r="P30" s="5" t="s">
        <v>5</v>
      </c>
      <c r="Q30" s="5" t="s">
        <v>5</v>
      </c>
      <c r="R30" s="5" t="s">
        <v>5</v>
      </c>
      <c r="S30" s="5" t="s">
        <v>5</v>
      </c>
      <c r="T30" s="5" t="s">
        <v>5</v>
      </c>
      <c r="U30" s="5" t="s">
        <v>5</v>
      </c>
      <c r="V30" s="5" t="s">
        <v>3</v>
      </c>
      <c r="W30" s="5" t="s">
        <v>3</v>
      </c>
      <c r="X30" s="5" t="s">
        <v>3</v>
      </c>
      <c r="Y30" s="5" t="s">
        <v>3</v>
      </c>
      <c r="Z30" s="5" t="s">
        <v>3</v>
      </c>
      <c r="AA30" s="5" t="s">
        <v>5</v>
      </c>
      <c r="AB30" s="5" t="s">
        <v>5</v>
      </c>
      <c r="AC30" s="5" t="s">
        <v>3</v>
      </c>
      <c r="AD30" s="5" t="s">
        <v>3</v>
      </c>
      <c r="AE30" s="5" t="s">
        <v>3</v>
      </c>
      <c r="AF30" s="5" t="s">
        <v>5</v>
      </c>
      <c r="AG30" s="5" t="s">
        <v>5</v>
      </c>
      <c r="AH30" s="5" t="s">
        <v>5</v>
      </c>
      <c r="AI30" s="5" t="s">
        <v>5</v>
      </c>
      <c r="AJ30" s="5" t="s">
        <v>5</v>
      </c>
      <c r="AK30" s="5" t="s">
        <v>5</v>
      </c>
      <c r="AL30" s="5" t="s">
        <v>5</v>
      </c>
      <c r="AM30" s="5" t="s">
        <v>5</v>
      </c>
      <c r="AN30" s="5" t="s">
        <v>5</v>
      </c>
      <c r="AO30" s="5" t="s">
        <v>5</v>
      </c>
      <c r="AP30" s="5" t="s">
        <v>3</v>
      </c>
      <c r="AQ30" s="5" t="s">
        <v>3</v>
      </c>
      <c r="AR30" s="5" t="s">
        <v>3</v>
      </c>
      <c r="AS30" s="5" t="s">
        <v>3</v>
      </c>
      <c r="AT30" s="5" t="s">
        <v>3</v>
      </c>
      <c r="AU30" s="5" t="s">
        <v>5</v>
      </c>
      <c r="AV30" s="5" t="s">
        <v>3</v>
      </c>
      <c r="AW30" s="5" t="s">
        <v>3</v>
      </c>
      <c r="AX30" s="5" t="s">
        <v>3</v>
      </c>
      <c r="AY30" s="5" t="s">
        <v>5</v>
      </c>
      <c r="AZ30" s="5" t="s">
        <v>3</v>
      </c>
      <c r="BA30" s="5" t="s">
        <v>3</v>
      </c>
      <c r="BB30" s="5" t="s">
        <v>3</v>
      </c>
      <c r="BC30" s="5" t="s">
        <v>3</v>
      </c>
      <c r="BD30" s="5" t="s">
        <v>3</v>
      </c>
      <c r="BE30" s="5" t="s">
        <v>3</v>
      </c>
      <c r="BF30" s="5" t="s">
        <v>3</v>
      </c>
      <c r="BG30" s="5" t="s">
        <v>3</v>
      </c>
      <c r="BH30" s="5" t="s">
        <v>3</v>
      </c>
      <c r="BI30" s="5" t="s">
        <v>3</v>
      </c>
      <c r="BJ30" s="5" t="s">
        <v>3</v>
      </c>
      <c r="BK30" s="5" t="s">
        <v>3</v>
      </c>
      <c r="BL30" s="5" t="s">
        <v>3</v>
      </c>
      <c r="BM30" s="5" t="s">
        <v>5</v>
      </c>
      <c r="BN30" s="5" t="s">
        <v>5</v>
      </c>
      <c r="BO30" s="5" t="s">
        <v>5</v>
      </c>
      <c r="BP30" s="5" t="s">
        <v>3</v>
      </c>
      <c r="BQ30" s="5" t="str">
        <f t="shared" si="1"/>
        <v>Nein</v>
      </c>
      <c r="BR30" s="5" t="str">
        <f t="shared" si="2"/>
        <v>Nein</v>
      </c>
      <c r="BS30" s="5" t="str">
        <f t="shared" si="3"/>
        <v>Ja</v>
      </c>
      <c r="BT30" s="5" t="str">
        <f t="shared" si="4"/>
        <v>Nein</v>
      </c>
      <c r="BU30" s="5" t="str">
        <f t="shared" si="5"/>
        <v>Nein</v>
      </c>
      <c r="BV30" s="5" t="str">
        <f t="shared" si="6"/>
        <v>Nein</v>
      </c>
      <c r="BW30" s="5" t="str">
        <f t="shared" si="7"/>
        <v>Ja</v>
      </c>
      <c r="BX30" s="5" t="str">
        <f t="shared" si="8"/>
        <v>Nein</v>
      </c>
      <c r="BY30" s="5" t="str">
        <f t="shared" si="9"/>
        <v>Nein</v>
      </c>
      <c r="BZ30" s="5" t="str">
        <f t="shared" si="10"/>
        <v>Nein</v>
      </c>
      <c r="CA30" s="5" t="str">
        <f t="shared" si="11"/>
        <v>Nein</v>
      </c>
    </row>
    <row r="31" spans="1:79" x14ac:dyDescent="0.25">
      <c r="A31" s="3" t="s">
        <v>175</v>
      </c>
      <c r="B31" s="5" t="s">
        <v>5</v>
      </c>
      <c r="C31" s="5" t="s">
        <v>3</v>
      </c>
      <c r="D31" s="5" t="s">
        <v>3</v>
      </c>
      <c r="E31" s="5" t="s">
        <v>5</v>
      </c>
      <c r="F31" s="5" t="s">
        <v>5</v>
      </c>
      <c r="G31" s="5" t="s">
        <v>5</v>
      </c>
      <c r="H31" s="5" t="s">
        <v>5</v>
      </c>
      <c r="I31" s="5" t="s">
        <v>5</v>
      </c>
      <c r="J31" s="5" t="s">
        <v>5</v>
      </c>
      <c r="K31" s="5" t="s">
        <v>5</v>
      </c>
      <c r="L31" s="5" t="s">
        <v>5</v>
      </c>
      <c r="M31" s="5" t="s">
        <v>5</v>
      </c>
      <c r="N31" s="5" t="s">
        <v>5</v>
      </c>
      <c r="O31" s="5" t="s">
        <v>5</v>
      </c>
      <c r="P31" s="5" t="s">
        <v>5</v>
      </c>
      <c r="Q31" s="5" t="s">
        <v>5</v>
      </c>
      <c r="R31" s="5" t="s">
        <v>5</v>
      </c>
      <c r="S31" s="5" t="s">
        <v>5</v>
      </c>
      <c r="T31" s="5" t="s">
        <v>5</v>
      </c>
      <c r="U31" s="5" t="s">
        <v>5</v>
      </c>
      <c r="V31" s="5" t="s">
        <v>3</v>
      </c>
      <c r="W31" s="5" t="s">
        <v>3</v>
      </c>
      <c r="X31" s="5" t="s">
        <v>3</v>
      </c>
      <c r="Y31" s="5" t="s">
        <v>3</v>
      </c>
      <c r="Z31" s="5" t="s">
        <v>3</v>
      </c>
      <c r="AA31" s="5" t="s">
        <v>5</v>
      </c>
      <c r="AB31" s="5" t="s">
        <v>5</v>
      </c>
      <c r="AC31" s="5" t="s">
        <v>5</v>
      </c>
      <c r="AD31" s="5" t="s">
        <v>5</v>
      </c>
      <c r="AE31" s="5" t="s">
        <v>3</v>
      </c>
      <c r="AF31" s="5" t="s">
        <v>5</v>
      </c>
      <c r="AG31" s="5" t="s">
        <v>5</v>
      </c>
      <c r="AH31" s="5" t="s">
        <v>5</v>
      </c>
      <c r="AI31" s="5" t="s">
        <v>5</v>
      </c>
      <c r="AJ31" s="5" t="s">
        <v>5</v>
      </c>
      <c r="AK31" s="5" t="s">
        <v>5</v>
      </c>
      <c r="AL31" s="5" t="s">
        <v>5</v>
      </c>
      <c r="AM31" s="5" t="s">
        <v>5</v>
      </c>
      <c r="AN31" s="5" t="s">
        <v>5</v>
      </c>
      <c r="AO31" s="5" t="s">
        <v>5</v>
      </c>
      <c r="AP31" s="5" t="s">
        <v>3</v>
      </c>
      <c r="AQ31" s="5" t="s">
        <v>3</v>
      </c>
      <c r="AR31" s="5" t="s">
        <v>3</v>
      </c>
      <c r="AS31" s="5" t="s">
        <v>3</v>
      </c>
      <c r="AT31" s="5" t="s">
        <v>3</v>
      </c>
      <c r="AU31" s="5" t="s">
        <v>5</v>
      </c>
      <c r="AV31" s="5" t="s">
        <v>3</v>
      </c>
      <c r="AW31" s="5" t="s">
        <v>3</v>
      </c>
      <c r="AX31" s="5" t="s">
        <v>3</v>
      </c>
      <c r="AY31" s="5" t="s">
        <v>5</v>
      </c>
      <c r="AZ31" s="5" t="s">
        <v>3</v>
      </c>
      <c r="BA31" s="5" t="s">
        <v>3</v>
      </c>
      <c r="BB31" s="5" t="s">
        <v>3</v>
      </c>
      <c r="BC31" s="5" t="s">
        <v>3</v>
      </c>
      <c r="BD31" s="5" t="s">
        <v>3</v>
      </c>
      <c r="BE31" s="5" t="s">
        <v>3</v>
      </c>
      <c r="BF31" s="5" t="s">
        <v>3</v>
      </c>
      <c r="BG31" s="5" t="s">
        <v>3</v>
      </c>
      <c r="BH31" s="5" t="s">
        <v>3</v>
      </c>
      <c r="BI31" s="5" t="s">
        <v>3</v>
      </c>
      <c r="BJ31" s="5" t="s">
        <v>3</v>
      </c>
      <c r="BK31" s="5" t="s">
        <v>3</v>
      </c>
      <c r="BL31" s="5" t="s">
        <v>3</v>
      </c>
      <c r="BM31" s="5" t="s">
        <v>3</v>
      </c>
      <c r="BN31" s="5" t="s">
        <v>3</v>
      </c>
      <c r="BO31" s="5" t="s">
        <v>3</v>
      </c>
      <c r="BP31" s="5" t="s">
        <v>3</v>
      </c>
      <c r="BQ31" s="5" t="str">
        <f t="shared" si="1"/>
        <v>Nein</v>
      </c>
      <c r="BR31" s="5" t="str">
        <f t="shared" si="2"/>
        <v>Nein</v>
      </c>
      <c r="BS31" s="5" t="str">
        <f t="shared" si="3"/>
        <v>Ja</v>
      </c>
      <c r="BT31" s="5" t="str">
        <f t="shared" si="4"/>
        <v>Nein</v>
      </c>
      <c r="BU31" s="5" t="str">
        <f t="shared" si="5"/>
        <v>Nein</v>
      </c>
      <c r="BV31" s="5" t="str">
        <f t="shared" si="6"/>
        <v>Nein</v>
      </c>
      <c r="BW31" s="5" t="str">
        <f t="shared" si="7"/>
        <v>Ja</v>
      </c>
      <c r="BX31" s="5" t="str">
        <f t="shared" si="8"/>
        <v>Nein</v>
      </c>
      <c r="BY31" s="5" t="str">
        <f t="shared" si="9"/>
        <v>Nein</v>
      </c>
      <c r="BZ31" s="5" t="str">
        <f t="shared" si="10"/>
        <v>Nein</v>
      </c>
      <c r="CA31" s="5" t="str">
        <f t="shared" si="11"/>
        <v>Nein</v>
      </c>
    </row>
    <row r="32" spans="1:79" x14ac:dyDescent="0.25">
      <c r="A32" s="3" t="s">
        <v>180</v>
      </c>
      <c r="B32" s="5" t="s">
        <v>5</v>
      </c>
      <c r="C32" s="5" t="s">
        <v>3</v>
      </c>
      <c r="D32" s="5" t="s">
        <v>3</v>
      </c>
      <c r="E32" s="5" t="s">
        <v>5</v>
      </c>
      <c r="F32" s="5" t="s">
        <v>5</v>
      </c>
      <c r="G32" s="5" t="s">
        <v>5</v>
      </c>
      <c r="H32" s="5" t="s">
        <v>5</v>
      </c>
      <c r="I32" s="5" t="s">
        <v>5</v>
      </c>
      <c r="J32" s="5" t="s">
        <v>5</v>
      </c>
      <c r="K32" s="5" t="s">
        <v>5</v>
      </c>
      <c r="L32" s="5" t="s">
        <v>5</v>
      </c>
      <c r="M32" s="5" t="s">
        <v>5</v>
      </c>
      <c r="N32" s="5" t="s">
        <v>5</v>
      </c>
      <c r="O32" s="5" t="s">
        <v>5</v>
      </c>
      <c r="P32" s="5" t="s">
        <v>5</v>
      </c>
      <c r="Q32" s="5" t="s">
        <v>5</v>
      </c>
      <c r="R32" s="5" t="s">
        <v>5</v>
      </c>
      <c r="S32" s="5" t="s">
        <v>5</v>
      </c>
      <c r="T32" s="5" t="s">
        <v>5</v>
      </c>
      <c r="U32" s="5" t="s">
        <v>5</v>
      </c>
      <c r="V32" s="5" t="s">
        <v>3</v>
      </c>
      <c r="W32" s="5" t="s">
        <v>3</v>
      </c>
      <c r="X32" s="5" t="s">
        <v>3</v>
      </c>
      <c r="Y32" s="5" t="s">
        <v>3</v>
      </c>
      <c r="Z32" s="5" t="s">
        <v>3</v>
      </c>
      <c r="AA32" s="5" t="s">
        <v>5</v>
      </c>
      <c r="AB32" s="5" t="s">
        <v>5</v>
      </c>
      <c r="AC32" s="5" t="s">
        <v>5</v>
      </c>
      <c r="AD32" s="5" t="s">
        <v>5</v>
      </c>
      <c r="AE32" s="5" t="s">
        <v>3</v>
      </c>
      <c r="AF32" s="5" t="s">
        <v>5</v>
      </c>
      <c r="AG32" s="5" t="s">
        <v>5</v>
      </c>
      <c r="AH32" s="5" t="s">
        <v>5</v>
      </c>
      <c r="AI32" s="5" t="s">
        <v>5</v>
      </c>
      <c r="AJ32" s="5" t="s">
        <v>5</v>
      </c>
      <c r="AK32" s="5" t="s">
        <v>5</v>
      </c>
      <c r="AL32" s="5" t="s">
        <v>5</v>
      </c>
      <c r="AM32" s="5" t="s">
        <v>5</v>
      </c>
      <c r="AN32" s="5" t="s">
        <v>5</v>
      </c>
      <c r="AO32" s="5" t="s">
        <v>5</v>
      </c>
      <c r="AP32" s="5" t="s">
        <v>3</v>
      </c>
      <c r="AQ32" s="5" t="s">
        <v>3</v>
      </c>
      <c r="AR32" s="5" t="s">
        <v>3</v>
      </c>
      <c r="AS32" s="5" t="s">
        <v>3</v>
      </c>
      <c r="AT32" s="5" t="s">
        <v>3</v>
      </c>
      <c r="AU32" s="5" t="s">
        <v>5</v>
      </c>
      <c r="AV32" s="5" t="s">
        <v>3</v>
      </c>
      <c r="AW32" s="5" t="s">
        <v>3</v>
      </c>
      <c r="AX32" s="5" t="s">
        <v>3</v>
      </c>
      <c r="AY32" s="5" t="s">
        <v>5</v>
      </c>
      <c r="AZ32" s="5" t="s">
        <v>3</v>
      </c>
      <c r="BA32" s="5" t="s">
        <v>3</v>
      </c>
      <c r="BB32" s="5" t="s">
        <v>3</v>
      </c>
      <c r="BC32" s="5" t="s">
        <v>3</v>
      </c>
      <c r="BD32" s="5" t="s">
        <v>3</v>
      </c>
      <c r="BE32" s="5" t="s">
        <v>3</v>
      </c>
      <c r="BF32" s="5" t="s">
        <v>3</v>
      </c>
      <c r="BG32" s="5" t="s">
        <v>3</v>
      </c>
      <c r="BH32" s="5" t="s">
        <v>3</v>
      </c>
      <c r="BI32" s="5" t="s">
        <v>3</v>
      </c>
      <c r="BJ32" s="5" t="s">
        <v>3</v>
      </c>
      <c r="BK32" s="5" t="s">
        <v>3</v>
      </c>
      <c r="BL32" s="5" t="s">
        <v>3</v>
      </c>
      <c r="BM32" s="5" t="s">
        <v>3</v>
      </c>
      <c r="BN32" s="5" t="s">
        <v>3</v>
      </c>
      <c r="BO32" s="5" t="s">
        <v>3</v>
      </c>
      <c r="BP32" s="5" t="s">
        <v>3</v>
      </c>
      <c r="BQ32" s="5" t="str">
        <f t="shared" si="1"/>
        <v>Nein</v>
      </c>
      <c r="BR32" s="5" t="str">
        <f t="shared" si="2"/>
        <v>Nein</v>
      </c>
      <c r="BS32" s="5" t="str">
        <f t="shared" si="3"/>
        <v>Ja</v>
      </c>
      <c r="BT32" s="5" t="str">
        <f t="shared" si="4"/>
        <v>Nein</v>
      </c>
      <c r="BU32" s="5" t="str">
        <f t="shared" si="5"/>
        <v>Nein</v>
      </c>
      <c r="BV32" s="5" t="str">
        <f t="shared" si="6"/>
        <v>Nein</v>
      </c>
      <c r="BW32" s="5" t="str">
        <f t="shared" si="7"/>
        <v>Ja</v>
      </c>
      <c r="BX32" s="5" t="str">
        <f t="shared" si="8"/>
        <v>Nein</v>
      </c>
      <c r="BY32" s="5" t="str">
        <f t="shared" si="9"/>
        <v>Nein</v>
      </c>
      <c r="BZ32" s="5" t="str">
        <f t="shared" si="10"/>
        <v>Nein</v>
      </c>
      <c r="CA32" s="5" t="str">
        <f t="shared" si="11"/>
        <v>Nein</v>
      </c>
    </row>
    <row r="33" spans="1:79" x14ac:dyDescent="0.25">
      <c r="A33" s="3" t="s">
        <v>184</v>
      </c>
      <c r="B33" s="5" t="s">
        <v>5</v>
      </c>
      <c r="C33" s="5" t="s">
        <v>3</v>
      </c>
      <c r="D33" s="5" t="s">
        <v>3</v>
      </c>
      <c r="E33" s="5" t="s">
        <v>5</v>
      </c>
      <c r="F33" s="5" t="s">
        <v>5</v>
      </c>
      <c r="G33" s="5" t="s">
        <v>5</v>
      </c>
      <c r="H33" s="5" t="s">
        <v>5</v>
      </c>
      <c r="I33" s="5" t="s">
        <v>5</v>
      </c>
      <c r="J33" s="5" t="s">
        <v>5</v>
      </c>
      <c r="K33" s="5" t="s">
        <v>5</v>
      </c>
      <c r="L33" s="5" t="s">
        <v>5</v>
      </c>
      <c r="M33" s="5" t="s">
        <v>5</v>
      </c>
      <c r="N33" s="5" t="s">
        <v>5</v>
      </c>
      <c r="O33" s="5" t="s">
        <v>5</v>
      </c>
      <c r="P33" s="5" t="s">
        <v>5</v>
      </c>
      <c r="Q33" s="5" t="s">
        <v>5</v>
      </c>
      <c r="R33" s="5" t="s">
        <v>5</v>
      </c>
      <c r="S33" s="5" t="s">
        <v>5</v>
      </c>
      <c r="T33" s="5" t="s">
        <v>5</v>
      </c>
      <c r="U33" s="5" t="s">
        <v>5</v>
      </c>
      <c r="V33" s="5" t="s">
        <v>3</v>
      </c>
      <c r="W33" s="5" t="s">
        <v>3</v>
      </c>
      <c r="X33" s="5" t="s">
        <v>3</v>
      </c>
      <c r="Y33" s="5" t="s">
        <v>3</v>
      </c>
      <c r="Z33" s="5" t="s">
        <v>3</v>
      </c>
      <c r="AA33" s="5" t="s">
        <v>5</v>
      </c>
      <c r="AB33" s="5" t="s">
        <v>5</v>
      </c>
      <c r="AC33" s="5" t="s">
        <v>5</v>
      </c>
      <c r="AD33" s="5" t="s">
        <v>5</v>
      </c>
      <c r="AE33" s="5" t="s">
        <v>3</v>
      </c>
      <c r="AF33" s="5" t="s">
        <v>5</v>
      </c>
      <c r="AG33" s="5" t="s">
        <v>5</v>
      </c>
      <c r="AH33" s="5" t="s">
        <v>5</v>
      </c>
      <c r="AI33" s="5" t="s">
        <v>5</v>
      </c>
      <c r="AJ33" s="5" t="s">
        <v>5</v>
      </c>
      <c r="AK33" s="5" t="s">
        <v>5</v>
      </c>
      <c r="AL33" s="5" t="s">
        <v>5</v>
      </c>
      <c r="AM33" s="5" t="s">
        <v>5</v>
      </c>
      <c r="AN33" s="5" t="s">
        <v>5</v>
      </c>
      <c r="AO33" s="5" t="s">
        <v>5</v>
      </c>
      <c r="AP33" s="5" t="s">
        <v>3</v>
      </c>
      <c r="AQ33" s="5" t="s">
        <v>3</v>
      </c>
      <c r="AR33" s="5" t="s">
        <v>3</v>
      </c>
      <c r="AS33" s="5" t="s">
        <v>3</v>
      </c>
      <c r="AT33" s="5" t="s">
        <v>3</v>
      </c>
      <c r="AU33" s="5" t="s">
        <v>5</v>
      </c>
      <c r="AV33" s="5" t="s">
        <v>3</v>
      </c>
      <c r="AW33" s="5" t="s">
        <v>3</v>
      </c>
      <c r="AX33" s="5" t="s">
        <v>3</v>
      </c>
      <c r="AY33" s="5" t="s">
        <v>5</v>
      </c>
      <c r="AZ33" s="5" t="s">
        <v>3</v>
      </c>
      <c r="BA33" s="5" t="s">
        <v>3</v>
      </c>
      <c r="BB33" s="5" t="s">
        <v>3</v>
      </c>
      <c r="BC33" s="5" t="s">
        <v>3</v>
      </c>
      <c r="BD33" s="5" t="s">
        <v>3</v>
      </c>
      <c r="BE33" s="5" t="s">
        <v>3</v>
      </c>
      <c r="BF33" s="5" t="s">
        <v>3</v>
      </c>
      <c r="BG33" s="5" t="s">
        <v>3</v>
      </c>
      <c r="BH33" s="5" t="s">
        <v>3</v>
      </c>
      <c r="BI33" s="5" t="s">
        <v>3</v>
      </c>
      <c r="BJ33" s="5" t="s">
        <v>3</v>
      </c>
      <c r="BK33" s="5" t="s">
        <v>3</v>
      </c>
      <c r="BL33" s="5" t="s">
        <v>3</v>
      </c>
      <c r="BM33" s="5" t="s">
        <v>3</v>
      </c>
      <c r="BN33" s="5" t="s">
        <v>3</v>
      </c>
      <c r="BO33" s="5" t="s">
        <v>3</v>
      </c>
      <c r="BP33" s="5" t="s">
        <v>3</v>
      </c>
      <c r="BQ33" s="5" t="str">
        <f t="shared" si="1"/>
        <v>Nein</v>
      </c>
      <c r="BR33" s="5" t="str">
        <f t="shared" si="2"/>
        <v>Nein</v>
      </c>
      <c r="BS33" s="5" t="str">
        <f t="shared" si="3"/>
        <v>Ja</v>
      </c>
      <c r="BT33" s="5" t="str">
        <f t="shared" si="4"/>
        <v>Nein</v>
      </c>
      <c r="BU33" s="5" t="str">
        <f t="shared" si="5"/>
        <v>Nein</v>
      </c>
      <c r="BV33" s="5" t="str">
        <f t="shared" si="6"/>
        <v>Nein</v>
      </c>
      <c r="BW33" s="5" t="str">
        <f t="shared" si="7"/>
        <v>Ja</v>
      </c>
      <c r="BX33" s="5" t="str">
        <f t="shared" si="8"/>
        <v>Nein</v>
      </c>
      <c r="BY33" s="5" t="str">
        <f t="shared" si="9"/>
        <v>Nein</v>
      </c>
      <c r="BZ33" s="5" t="str">
        <f t="shared" si="10"/>
        <v>Nein</v>
      </c>
      <c r="CA33" s="5" t="str">
        <f t="shared" si="11"/>
        <v>Nein</v>
      </c>
    </row>
    <row r="34" spans="1:79" x14ac:dyDescent="0.25">
      <c r="A34" s="3" t="s">
        <v>188</v>
      </c>
      <c r="B34" s="5" t="s">
        <v>5</v>
      </c>
      <c r="C34" s="5" t="s">
        <v>3</v>
      </c>
      <c r="D34" s="5" t="s">
        <v>3</v>
      </c>
      <c r="E34" s="5" t="s">
        <v>5</v>
      </c>
      <c r="F34" s="5" t="s">
        <v>5</v>
      </c>
      <c r="G34" s="5" t="s">
        <v>5</v>
      </c>
      <c r="H34" s="5" t="s">
        <v>5</v>
      </c>
      <c r="I34" s="5" t="s">
        <v>5</v>
      </c>
      <c r="J34" s="5" t="s">
        <v>5</v>
      </c>
      <c r="K34" s="5" t="s">
        <v>5</v>
      </c>
      <c r="L34" s="5" t="s">
        <v>5</v>
      </c>
      <c r="M34" s="5" t="s">
        <v>5</v>
      </c>
      <c r="N34" s="5" t="s">
        <v>5</v>
      </c>
      <c r="O34" s="5" t="s">
        <v>5</v>
      </c>
      <c r="P34" s="5" t="s">
        <v>5</v>
      </c>
      <c r="Q34" s="5" t="s">
        <v>5</v>
      </c>
      <c r="R34" s="5" t="s">
        <v>5</v>
      </c>
      <c r="S34" s="5" t="s">
        <v>5</v>
      </c>
      <c r="T34" s="5" t="s">
        <v>5</v>
      </c>
      <c r="U34" s="5" t="s">
        <v>5</v>
      </c>
      <c r="V34" s="5" t="s">
        <v>3</v>
      </c>
      <c r="W34" s="5" t="s">
        <v>3</v>
      </c>
      <c r="X34" s="5" t="s">
        <v>3</v>
      </c>
      <c r="Y34" s="5" t="s">
        <v>3</v>
      </c>
      <c r="Z34" s="5" t="s">
        <v>3</v>
      </c>
      <c r="AA34" s="5" t="s">
        <v>5</v>
      </c>
      <c r="AB34" s="5" t="s">
        <v>5</v>
      </c>
      <c r="AC34" s="5" t="s">
        <v>5</v>
      </c>
      <c r="AD34" s="5" t="s">
        <v>5</v>
      </c>
      <c r="AE34" s="5" t="s">
        <v>3</v>
      </c>
      <c r="AF34" s="5" t="s">
        <v>5</v>
      </c>
      <c r="AG34" s="5" t="s">
        <v>5</v>
      </c>
      <c r="AH34" s="5" t="s">
        <v>5</v>
      </c>
      <c r="AI34" s="5" t="s">
        <v>5</v>
      </c>
      <c r="AJ34" s="5" t="s">
        <v>5</v>
      </c>
      <c r="AK34" s="5" t="s">
        <v>5</v>
      </c>
      <c r="AL34" s="5" t="s">
        <v>5</v>
      </c>
      <c r="AM34" s="5" t="s">
        <v>5</v>
      </c>
      <c r="AN34" s="5" t="s">
        <v>5</v>
      </c>
      <c r="AO34" s="5" t="s">
        <v>5</v>
      </c>
      <c r="AP34" s="5" t="s">
        <v>3</v>
      </c>
      <c r="AQ34" s="5" t="s">
        <v>3</v>
      </c>
      <c r="AR34" s="5" t="s">
        <v>3</v>
      </c>
      <c r="AS34" s="5" t="s">
        <v>3</v>
      </c>
      <c r="AT34" s="5" t="s">
        <v>3</v>
      </c>
      <c r="AU34" s="5" t="s">
        <v>5</v>
      </c>
      <c r="AV34" s="5" t="s">
        <v>3</v>
      </c>
      <c r="AW34" s="5" t="s">
        <v>3</v>
      </c>
      <c r="AX34" s="5" t="s">
        <v>3</v>
      </c>
      <c r="AY34" s="5" t="s">
        <v>5</v>
      </c>
      <c r="AZ34" s="5" t="s">
        <v>3</v>
      </c>
      <c r="BA34" s="5" t="s">
        <v>3</v>
      </c>
      <c r="BB34" s="5" t="s">
        <v>3</v>
      </c>
      <c r="BC34" s="5" t="s">
        <v>3</v>
      </c>
      <c r="BD34" s="5" t="s">
        <v>3</v>
      </c>
      <c r="BE34" s="5" t="s">
        <v>3</v>
      </c>
      <c r="BF34" s="5" t="s">
        <v>3</v>
      </c>
      <c r="BG34" s="5" t="s">
        <v>3</v>
      </c>
      <c r="BH34" s="5" t="s">
        <v>3</v>
      </c>
      <c r="BI34" s="5" t="s">
        <v>3</v>
      </c>
      <c r="BJ34" s="5" t="s">
        <v>3</v>
      </c>
      <c r="BK34" s="5" t="s">
        <v>3</v>
      </c>
      <c r="BL34" s="5" t="s">
        <v>3</v>
      </c>
      <c r="BM34" s="5" t="s">
        <v>3</v>
      </c>
      <c r="BN34" s="5" t="s">
        <v>3</v>
      </c>
      <c r="BO34" s="5" t="s">
        <v>3</v>
      </c>
      <c r="BP34" s="5" t="s">
        <v>3</v>
      </c>
      <c r="BQ34" s="5" t="str">
        <f t="shared" si="1"/>
        <v>Nein</v>
      </c>
      <c r="BR34" s="5" t="str">
        <f t="shared" si="2"/>
        <v>Nein</v>
      </c>
      <c r="BS34" s="5" t="str">
        <f t="shared" si="3"/>
        <v>Ja</v>
      </c>
      <c r="BT34" s="5" t="str">
        <f t="shared" si="4"/>
        <v>Nein</v>
      </c>
      <c r="BU34" s="5" t="str">
        <f t="shared" si="5"/>
        <v>Nein</v>
      </c>
      <c r="BV34" s="5" t="str">
        <f t="shared" si="6"/>
        <v>Nein</v>
      </c>
      <c r="BW34" s="5" t="str">
        <f t="shared" si="7"/>
        <v>Ja</v>
      </c>
      <c r="BX34" s="5" t="str">
        <f t="shared" si="8"/>
        <v>Nein</v>
      </c>
      <c r="BY34" s="5" t="str">
        <f t="shared" si="9"/>
        <v>Nein</v>
      </c>
      <c r="BZ34" s="5" t="str">
        <f t="shared" si="10"/>
        <v>Nein</v>
      </c>
      <c r="CA34" s="5" t="str">
        <f t="shared" si="11"/>
        <v>Nein</v>
      </c>
    </row>
    <row r="35" spans="1:79" x14ac:dyDescent="0.25">
      <c r="A35" s="3" t="s">
        <v>446</v>
      </c>
      <c r="B35" s="5" t="s">
        <v>5</v>
      </c>
      <c r="C35" s="5" t="s">
        <v>3</v>
      </c>
      <c r="D35" s="5" t="s">
        <v>3</v>
      </c>
      <c r="E35" s="5" t="s">
        <v>5</v>
      </c>
      <c r="F35" s="5" t="s">
        <v>5</v>
      </c>
      <c r="G35" s="5" t="s">
        <v>5</v>
      </c>
      <c r="H35" s="5" t="s">
        <v>5</v>
      </c>
      <c r="I35" s="5" t="s">
        <v>5</v>
      </c>
      <c r="J35" s="5" t="s">
        <v>5</v>
      </c>
      <c r="K35" s="5" t="s">
        <v>5</v>
      </c>
      <c r="L35" s="5" t="s">
        <v>5</v>
      </c>
      <c r="M35" s="5" t="s">
        <v>5</v>
      </c>
      <c r="N35" s="5" t="s">
        <v>5</v>
      </c>
      <c r="O35" s="5" t="s">
        <v>5</v>
      </c>
      <c r="P35" s="5" t="s">
        <v>5</v>
      </c>
      <c r="Q35" s="5" t="s">
        <v>5</v>
      </c>
      <c r="R35" s="5" t="s">
        <v>5</v>
      </c>
      <c r="S35" s="5" t="s">
        <v>5</v>
      </c>
      <c r="T35" s="5" t="s">
        <v>5</v>
      </c>
      <c r="U35" s="5" t="s">
        <v>5</v>
      </c>
      <c r="V35" s="5" t="s">
        <v>3</v>
      </c>
      <c r="W35" s="5" t="s">
        <v>3</v>
      </c>
      <c r="X35" s="5" t="s">
        <v>3</v>
      </c>
      <c r="Y35" s="5" t="s">
        <v>3</v>
      </c>
      <c r="Z35" s="5" t="s">
        <v>3</v>
      </c>
      <c r="AA35" s="5" t="s">
        <v>5</v>
      </c>
      <c r="AB35" s="5" t="s">
        <v>5</v>
      </c>
      <c r="AC35" s="5" t="s">
        <v>5</v>
      </c>
      <c r="AD35" s="5" t="s">
        <v>5</v>
      </c>
      <c r="AE35" s="5" t="s">
        <v>3</v>
      </c>
      <c r="AF35" s="5" t="s">
        <v>5</v>
      </c>
      <c r="AG35" s="5" t="s">
        <v>5</v>
      </c>
      <c r="AH35" s="5" t="s">
        <v>5</v>
      </c>
      <c r="AI35" s="5" t="s">
        <v>5</v>
      </c>
      <c r="AJ35" s="5" t="s">
        <v>5</v>
      </c>
      <c r="AK35" s="5" t="s">
        <v>5</v>
      </c>
      <c r="AL35" s="5" t="s">
        <v>5</v>
      </c>
      <c r="AM35" s="5" t="s">
        <v>5</v>
      </c>
      <c r="AN35" s="5" t="s">
        <v>5</v>
      </c>
      <c r="AO35" s="5" t="s">
        <v>5</v>
      </c>
      <c r="AP35" s="5" t="s">
        <v>3</v>
      </c>
      <c r="AQ35" s="5" t="s">
        <v>3</v>
      </c>
      <c r="AR35" s="5" t="s">
        <v>3</v>
      </c>
      <c r="AS35" s="5" t="s">
        <v>3</v>
      </c>
      <c r="AT35" s="5" t="s">
        <v>3</v>
      </c>
      <c r="AU35" s="5" t="s">
        <v>5</v>
      </c>
      <c r="AV35" s="5" t="s">
        <v>3</v>
      </c>
      <c r="AW35" s="5" t="s">
        <v>3</v>
      </c>
      <c r="AX35" s="5" t="s">
        <v>3</v>
      </c>
      <c r="AY35" s="5" t="s">
        <v>5</v>
      </c>
      <c r="AZ35" s="5" t="s">
        <v>3</v>
      </c>
      <c r="BA35" s="5" t="s">
        <v>3</v>
      </c>
      <c r="BB35" s="5" t="s">
        <v>3</v>
      </c>
      <c r="BC35" s="5" t="s">
        <v>3</v>
      </c>
      <c r="BD35" s="5" t="s">
        <v>3</v>
      </c>
      <c r="BE35" s="5" t="s">
        <v>3</v>
      </c>
      <c r="BF35" s="5" t="s">
        <v>3</v>
      </c>
      <c r="BG35" s="5" t="s">
        <v>3</v>
      </c>
      <c r="BH35" s="5" t="s">
        <v>3</v>
      </c>
      <c r="BI35" s="5" t="s">
        <v>3</v>
      </c>
      <c r="BJ35" s="5" t="s">
        <v>3</v>
      </c>
      <c r="BK35" s="5" t="s">
        <v>3</v>
      </c>
      <c r="BL35" s="5" t="s">
        <v>3</v>
      </c>
      <c r="BM35" s="5" t="s">
        <v>3</v>
      </c>
      <c r="BN35" s="5" t="s">
        <v>3</v>
      </c>
      <c r="BO35" s="5" t="s">
        <v>3</v>
      </c>
      <c r="BP35" s="5" t="s">
        <v>3</v>
      </c>
      <c r="BQ35" s="5" t="str">
        <f t="shared" si="1"/>
        <v>Nein</v>
      </c>
      <c r="BR35" s="5" t="str">
        <f t="shared" si="2"/>
        <v>Nein</v>
      </c>
      <c r="BS35" s="5" t="str">
        <f t="shared" si="3"/>
        <v>Ja</v>
      </c>
      <c r="BT35" s="5" t="str">
        <f t="shared" si="4"/>
        <v>Nein</v>
      </c>
      <c r="BU35" s="5" t="str">
        <f t="shared" si="5"/>
        <v>Nein</v>
      </c>
      <c r="BV35" s="5" t="str">
        <f t="shared" si="6"/>
        <v>Nein</v>
      </c>
      <c r="BW35" s="5" t="str">
        <f t="shared" si="7"/>
        <v>Ja</v>
      </c>
      <c r="BX35" s="5" t="str">
        <f t="shared" si="8"/>
        <v>Nein</v>
      </c>
      <c r="BY35" s="5" t="str">
        <f t="shared" si="9"/>
        <v>Nein</v>
      </c>
      <c r="BZ35" s="5" t="str">
        <f t="shared" si="10"/>
        <v>Nein</v>
      </c>
      <c r="CA35" s="5" t="str">
        <f t="shared" si="11"/>
        <v>Nein</v>
      </c>
    </row>
    <row r="36" spans="1:79" x14ac:dyDescent="0.25">
      <c r="A36" s="3" t="s">
        <v>447</v>
      </c>
      <c r="B36" s="5" t="s">
        <v>5</v>
      </c>
      <c r="C36" s="5" t="s">
        <v>3</v>
      </c>
      <c r="D36" s="5" t="s">
        <v>3</v>
      </c>
      <c r="E36" s="5" t="s">
        <v>5</v>
      </c>
      <c r="F36" s="5" t="s">
        <v>5</v>
      </c>
      <c r="G36" s="5" t="s">
        <v>5</v>
      </c>
      <c r="H36" s="5" t="s">
        <v>5</v>
      </c>
      <c r="I36" s="5" t="s">
        <v>5</v>
      </c>
      <c r="J36" s="5" t="s">
        <v>5</v>
      </c>
      <c r="K36" s="5" t="s">
        <v>5</v>
      </c>
      <c r="L36" s="5" t="s">
        <v>5</v>
      </c>
      <c r="M36" s="5" t="s">
        <v>5</v>
      </c>
      <c r="N36" s="5" t="s">
        <v>5</v>
      </c>
      <c r="O36" s="5" t="s">
        <v>5</v>
      </c>
      <c r="P36" s="5" t="s">
        <v>5</v>
      </c>
      <c r="Q36" s="5" t="s">
        <v>5</v>
      </c>
      <c r="R36" s="5" t="s">
        <v>5</v>
      </c>
      <c r="S36" s="5" t="s">
        <v>5</v>
      </c>
      <c r="T36" s="5" t="s">
        <v>5</v>
      </c>
      <c r="U36" s="5" t="s">
        <v>5</v>
      </c>
      <c r="V36" s="5" t="s">
        <v>3</v>
      </c>
      <c r="W36" s="5" t="s">
        <v>3</v>
      </c>
      <c r="X36" s="5" t="s">
        <v>3</v>
      </c>
      <c r="Y36" s="5" t="s">
        <v>3</v>
      </c>
      <c r="Z36" s="5" t="s">
        <v>3</v>
      </c>
      <c r="AA36" s="5" t="s">
        <v>5</v>
      </c>
      <c r="AB36" s="5" t="s">
        <v>5</v>
      </c>
      <c r="AC36" s="5" t="s">
        <v>5</v>
      </c>
      <c r="AD36" s="5" t="s">
        <v>5</v>
      </c>
      <c r="AE36" s="5" t="s">
        <v>3</v>
      </c>
      <c r="AF36" s="5" t="s">
        <v>5</v>
      </c>
      <c r="AG36" s="5" t="s">
        <v>5</v>
      </c>
      <c r="AH36" s="5" t="s">
        <v>5</v>
      </c>
      <c r="AI36" s="5" t="s">
        <v>5</v>
      </c>
      <c r="AJ36" s="5" t="s">
        <v>5</v>
      </c>
      <c r="AK36" s="5" t="s">
        <v>5</v>
      </c>
      <c r="AL36" s="5" t="s">
        <v>5</v>
      </c>
      <c r="AM36" s="5" t="s">
        <v>5</v>
      </c>
      <c r="AN36" s="5" t="s">
        <v>5</v>
      </c>
      <c r="AO36" s="5" t="s">
        <v>5</v>
      </c>
      <c r="AP36" s="5" t="s">
        <v>3</v>
      </c>
      <c r="AQ36" s="5" t="s">
        <v>3</v>
      </c>
      <c r="AR36" s="5" t="s">
        <v>3</v>
      </c>
      <c r="AS36" s="5" t="s">
        <v>3</v>
      </c>
      <c r="AT36" s="5" t="s">
        <v>3</v>
      </c>
      <c r="AU36" s="5" t="s">
        <v>5</v>
      </c>
      <c r="AV36" s="5" t="s">
        <v>3</v>
      </c>
      <c r="AW36" s="5" t="s">
        <v>3</v>
      </c>
      <c r="AX36" s="5" t="s">
        <v>3</v>
      </c>
      <c r="AY36" s="5" t="s">
        <v>5</v>
      </c>
      <c r="AZ36" s="5" t="s">
        <v>3</v>
      </c>
      <c r="BA36" s="5" t="s">
        <v>3</v>
      </c>
      <c r="BB36" s="5" t="s">
        <v>3</v>
      </c>
      <c r="BC36" s="5" t="s">
        <v>3</v>
      </c>
      <c r="BD36" s="5" t="s">
        <v>3</v>
      </c>
      <c r="BE36" s="5" t="s">
        <v>3</v>
      </c>
      <c r="BF36" s="5" t="s">
        <v>3</v>
      </c>
      <c r="BG36" s="5" t="s">
        <v>3</v>
      </c>
      <c r="BH36" s="5" t="s">
        <v>3</v>
      </c>
      <c r="BI36" s="5" t="s">
        <v>3</v>
      </c>
      <c r="BJ36" s="5" t="s">
        <v>3</v>
      </c>
      <c r="BK36" s="5" t="s">
        <v>3</v>
      </c>
      <c r="BL36" s="5" t="s">
        <v>3</v>
      </c>
      <c r="BM36" s="5" t="s">
        <v>3</v>
      </c>
      <c r="BN36" s="5" t="s">
        <v>3</v>
      </c>
      <c r="BO36" s="5" t="s">
        <v>3</v>
      </c>
      <c r="BP36" s="5" t="s">
        <v>3</v>
      </c>
      <c r="BQ36" s="5" t="str">
        <f t="shared" si="1"/>
        <v>Nein</v>
      </c>
      <c r="BR36" s="5" t="str">
        <f t="shared" si="2"/>
        <v>Nein</v>
      </c>
      <c r="BS36" s="5" t="str">
        <f t="shared" si="3"/>
        <v>Ja</v>
      </c>
      <c r="BT36" s="5" t="str">
        <f t="shared" si="4"/>
        <v>Nein</v>
      </c>
      <c r="BU36" s="5" t="str">
        <f t="shared" si="5"/>
        <v>Nein</v>
      </c>
      <c r="BV36" s="5" t="str">
        <f t="shared" si="6"/>
        <v>Nein</v>
      </c>
      <c r="BW36" s="5" t="str">
        <f t="shared" si="7"/>
        <v>Ja</v>
      </c>
      <c r="BX36" s="5" t="str">
        <f t="shared" si="8"/>
        <v>Nein</v>
      </c>
      <c r="BY36" s="5" t="str">
        <f t="shared" si="9"/>
        <v>Nein</v>
      </c>
      <c r="BZ36" s="5" t="str">
        <f t="shared" si="10"/>
        <v>Nein</v>
      </c>
      <c r="CA36" s="5" t="str">
        <f t="shared" si="11"/>
        <v>Nein</v>
      </c>
    </row>
    <row r="37" spans="1:79" x14ac:dyDescent="0.25">
      <c r="A37" s="3" t="s">
        <v>448</v>
      </c>
      <c r="B37" s="5" t="s">
        <v>5</v>
      </c>
      <c r="C37" s="5" t="s">
        <v>3</v>
      </c>
      <c r="D37" s="5" t="s">
        <v>3</v>
      </c>
      <c r="E37" s="5" t="s">
        <v>5</v>
      </c>
      <c r="F37" s="5" t="s">
        <v>5</v>
      </c>
      <c r="G37" s="5" t="s">
        <v>5</v>
      </c>
      <c r="H37" s="5" t="s">
        <v>5</v>
      </c>
      <c r="I37" s="5" t="s">
        <v>5</v>
      </c>
      <c r="J37" s="5" t="s">
        <v>5</v>
      </c>
      <c r="K37" s="5" t="s">
        <v>5</v>
      </c>
      <c r="L37" s="5" t="s">
        <v>5</v>
      </c>
      <c r="M37" s="5" t="s">
        <v>5</v>
      </c>
      <c r="N37" s="5" t="s">
        <v>5</v>
      </c>
      <c r="O37" s="5" t="s">
        <v>5</v>
      </c>
      <c r="P37" s="5" t="s">
        <v>5</v>
      </c>
      <c r="Q37" s="5" t="s">
        <v>5</v>
      </c>
      <c r="R37" s="5" t="s">
        <v>5</v>
      </c>
      <c r="S37" s="5" t="s">
        <v>5</v>
      </c>
      <c r="T37" s="5" t="s">
        <v>5</v>
      </c>
      <c r="U37" s="5" t="s">
        <v>5</v>
      </c>
      <c r="V37" s="5" t="s">
        <v>3</v>
      </c>
      <c r="W37" s="5" t="s">
        <v>3</v>
      </c>
      <c r="X37" s="5" t="s">
        <v>3</v>
      </c>
      <c r="Y37" s="5" t="s">
        <v>3</v>
      </c>
      <c r="Z37" s="5" t="s">
        <v>3</v>
      </c>
      <c r="AA37" s="5" t="s">
        <v>5</v>
      </c>
      <c r="AB37" s="5" t="s">
        <v>5</v>
      </c>
      <c r="AC37" s="5" t="s">
        <v>5</v>
      </c>
      <c r="AD37" s="5" t="s">
        <v>5</v>
      </c>
      <c r="AE37" s="5" t="s">
        <v>3</v>
      </c>
      <c r="AF37" s="5" t="s">
        <v>5</v>
      </c>
      <c r="AG37" s="5" t="s">
        <v>5</v>
      </c>
      <c r="AH37" s="5" t="s">
        <v>5</v>
      </c>
      <c r="AI37" s="5" t="s">
        <v>5</v>
      </c>
      <c r="AJ37" s="5" t="s">
        <v>5</v>
      </c>
      <c r="AK37" s="5" t="s">
        <v>5</v>
      </c>
      <c r="AL37" s="5" t="s">
        <v>5</v>
      </c>
      <c r="AM37" s="5" t="s">
        <v>5</v>
      </c>
      <c r="AN37" s="5" t="s">
        <v>5</v>
      </c>
      <c r="AO37" s="5" t="s">
        <v>5</v>
      </c>
      <c r="AP37" s="5" t="s">
        <v>3</v>
      </c>
      <c r="AQ37" s="5" t="s">
        <v>3</v>
      </c>
      <c r="AR37" s="5" t="s">
        <v>3</v>
      </c>
      <c r="AS37" s="5" t="s">
        <v>3</v>
      </c>
      <c r="AT37" s="5" t="s">
        <v>3</v>
      </c>
      <c r="AU37" s="5" t="s">
        <v>3</v>
      </c>
      <c r="AV37" s="5" t="s">
        <v>3</v>
      </c>
      <c r="AW37" s="5" t="s">
        <v>3</v>
      </c>
      <c r="AX37" s="5" t="s">
        <v>3</v>
      </c>
      <c r="AY37" s="5" t="s">
        <v>5</v>
      </c>
      <c r="AZ37" s="5" t="s">
        <v>3</v>
      </c>
      <c r="BA37" s="5" t="s">
        <v>3</v>
      </c>
      <c r="BB37" s="5" t="s">
        <v>3</v>
      </c>
      <c r="BC37" s="5" t="s">
        <v>3</v>
      </c>
      <c r="BD37" s="5" t="s">
        <v>3</v>
      </c>
      <c r="BE37" s="5" t="s">
        <v>3</v>
      </c>
      <c r="BF37" s="5" t="s">
        <v>3</v>
      </c>
      <c r="BG37" s="5" t="s">
        <v>3</v>
      </c>
      <c r="BH37" s="5" t="s">
        <v>3</v>
      </c>
      <c r="BI37" s="5" t="s">
        <v>3</v>
      </c>
      <c r="BJ37" s="5" t="s">
        <v>3</v>
      </c>
      <c r="BK37" s="5" t="s">
        <v>3</v>
      </c>
      <c r="BL37" s="5" t="s">
        <v>3</v>
      </c>
      <c r="BM37" s="5" t="s">
        <v>3</v>
      </c>
      <c r="BN37" s="5" t="s">
        <v>3</v>
      </c>
      <c r="BO37" s="5" t="s">
        <v>3</v>
      </c>
      <c r="BP37" s="5" t="s">
        <v>3</v>
      </c>
      <c r="BQ37" s="5" t="str">
        <f t="shared" si="1"/>
        <v>Nein</v>
      </c>
      <c r="BR37" s="5" t="str">
        <f t="shared" si="2"/>
        <v>Nein</v>
      </c>
      <c r="BS37" s="5" t="str">
        <f t="shared" si="3"/>
        <v>Nein</v>
      </c>
      <c r="BT37" s="5" t="str">
        <f t="shared" si="4"/>
        <v>Nein</v>
      </c>
      <c r="BU37" s="5" t="str">
        <f t="shared" si="5"/>
        <v>Nein</v>
      </c>
      <c r="BV37" s="5" t="str">
        <f t="shared" si="6"/>
        <v>Nein</v>
      </c>
      <c r="BW37" s="5" t="str">
        <f t="shared" si="7"/>
        <v>Ja</v>
      </c>
      <c r="BX37" s="5" t="str">
        <f t="shared" si="8"/>
        <v>Nein</v>
      </c>
      <c r="BY37" s="5" t="str">
        <f t="shared" si="9"/>
        <v>Nein</v>
      </c>
      <c r="BZ37" s="5" t="str">
        <f t="shared" si="10"/>
        <v>Nein</v>
      </c>
      <c r="CA37" s="5" t="str">
        <f t="shared" si="11"/>
        <v>Nein</v>
      </c>
    </row>
    <row r="38" spans="1:79" x14ac:dyDescent="0.25">
      <c r="A38" s="3" t="s">
        <v>194</v>
      </c>
      <c r="B38" s="5" t="s">
        <v>5</v>
      </c>
      <c r="C38" s="5" t="s">
        <v>3</v>
      </c>
      <c r="D38" s="5" t="s">
        <v>3</v>
      </c>
      <c r="E38" s="5" t="s">
        <v>5</v>
      </c>
      <c r="F38" s="5" t="s">
        <v>5</v>
      </c>
      <c r="G38" s="5" t="s">
        <v>5</v>
      </c>
      <c r="H38" s="5" t="s">
        <v>5</v>
      </c>
      <c r="I38" s="5" t="s">
        <v>5</v>
      </c>
      <c r="J38" s="5" t="s">
        <v>5</v>
      </c>
      <c r="K38" s="5" t="s">
        <v>5</v>
      </c>
      <c r="L38" s="5" t="s">
        <v>5</v>
      </c>
      <c r="M38" s="5" t="s">
        <v>5</v>
      </c>
      <c r="N38" s="5" t="s">
        <v>5</v>
      </c>
      <c r="O38" s="5" t="s">
        <v>5</v>
      </c>
      <c r="P38" s="5" t="s">
        <v>5</v>
      </c>
      <c r="Q38" s="5" t="s">
        <v>5</v>
      </c>
      <c r="R38" s="5" t="s">
        <v>5</v>
      </c>
      <c r="S38" s="5" t="s">
        <v>5</v>
      </c>
      <c r="T38" s="5" t="s">
        <v>5</v>
      </c>
      <c r="U38" s="5" t="s">
        <v>5</v>
      </c>
      <c r="V38" s="5" t="s">
        <v>3</v>
      </c>
      <c r="W38" s="5" t="s">
        <v>3</v>
      </c>
      <c r="X38" s="5" t="s">
        <v>3</v>
      </c>
      <c r="Y38" s="5" t="s">
        <v>3</v>
      </c>
      <c r="Z38" s="5" t="s">
        <v>3</v>
      </c>
      <c r="AA38" s="5" t="s">
        <v>5</v>
      </c>
      <c r="AB38" s="5" t="s">
        <v>5</v>
      </c>
      <c r="AC38" s="5" t="s">
        <v>5</v>
      </c>
      <c r="AD38" s="5" t="s">
        <v>5</v>
      </c>
      <c r="AE38" s="5" t="s">
        <v>3</v>
      </c>
      <c r="AF38" s="5" t="s">
        <v>5</v>
      </c>
      <c r="AG38" s="5" t="s">
        <v>5</v>
      </c>
      <c r="AH38" s="5" t="s">
        <v>5</v>
      </c>
      <c r="AI38" s="5" t="s">
        <v>5</v>
      </c>
      <c r="AJ38" s="5" t="s">
        <v>5</v>
      </c>
      <c r="AK38" s="5" t="s">
        <v>5</v>
      </c>
      <c r="AL38" s="5" t="s">
        <v>5</v>
      </c>
      <c r="AM38" s="5" t="s">
        <v>5</v>
      </c>
      <c r="AN38" s="5" t="s">
        <v>5</v>
      </c>
      <c r="AO38" s="5" t="s">
        <v>5</v>
      </c>
      <c r="AP38" s="5" t="s">
        <v>3</v>
      </c>
      <c r="AQ38" s="5" t="s">
        <v>3</v>
      </c>
      <c r="AR38" s="5" t="s">
        <v>3</v>
      </c>
      <c r="AS38" s="5" t="s">
        <v>3</v>
      </c>
      <c r="AT38" s="5" t="s">
        <v>3</v>
      </c>
      <c r="AU38" s="5" t="s">
        <v>5</v>
      </c>
      <c r="AV38" s="5" t="s">
        <v>3</v>
      </c>
      <c r="AW38" s="5" t="s">
        <v>3</v>
      </c>
      <c r="AX38" s="5" t="s">
        <v>3</v>
      </c>
      <c r="AY38" s="5" t="s">
        <v>5</v>
      </c>
      <c r="AZ38" s="5" t="s">
        <v>3</v>
      </c>
      <c r="BA38" s="5" t="s">
        <v>3</v>
      </c>
      <c r="BB38" s="5" t="s">
        <v>3</v>
      </c>
      <c r="BC38" s="5" t="s">
        <v>3</v>
      </c>
      <c r="BD38" s="5" t="s">
        <v>3</v>
      </c>
      <c r="BE38" s="5" t="s">
        <v>3</v>
      </c>
      <c r="BF38" s="5" t="s">
        <v>5</v>
      </c>
      <c r="BG38" s="5" t="s">
        <v>5</v>
      </c>
      <c r="BH38" s="5" t="s">
        <v>5</v>
      </c>
      <c r="BI38" s="5" t="s">
        <v>5</v>
      </c>
      <c r="BJ38" s="5" t="s">
        <v>3</v>
      </c>
      <c r="BK38" s="5" t="s">
        <v>3</v>
      </c>
      <c r="BL38" s="5" t="s">
        <v>3</v>
      </c>
      <c r="BM38" s="5" t="s">
        <v>3</v>
      </c>
      <c r="BN38" s="5" t="s">
        <v>3</v>
      </c>
      <c r="BO38" s="5" t="s">
        <v>3</v>
      </c>
      <c r="BP38" s="5" t="s">
        <v>3</v>
      </c>
      <c r="BQ38" s="5" t="str">
        <f t="shared" si="1"/>
        <v>Nein</v>
      </c>
      <c r="BR38" s="5" t="str">
        <f t="shared" si="2"/>
        <v>Nein</v>
      </c>
      <c r="BS38" s="5" t="str">
        <f t="shared" si="3"/>
        <v>Ja</v>
      </c>
      <c r="BT38" s="5" t="str">
        <f t="shared" si="4"/>
        <v>Nein</v>
      </c>
      <c r="BU38" s="5" t="str">
        <f t="shared" si="5"/>
        <v>Nein</v>
      </c>
      <c r="BV38" s="5" t="str">
        <f t="shared" si="6"/>
        <v>Nein</v>
      </c>
      <c r="BW38" s="5" t="str">
        <f t="shared" si="7"/>
        <v>Ja</v>
      </c>
      <c r="BX38" s="5" t="str">
        <f t="shared" si="8"/>
        <v>Nein</v>
      </c>
      <c r="BY38" s="5" t="str">
        <f t="shared" si="9"/>
        <v>Nein</v>
      </c>
      <c r="BZ38" s="5" t="str">
        <f t="shared" si="10"/>
        <v>Nein</v>
      </c>
      <c r="CA38" s="5" t="str">
        <f t="shared" si="11"/>
        <v>Nein</v>
      </c>
    </row>
    <row r="39" spans="1:79" x14ac:dyDescent="0.25">
      <c r="A39" s="3" t="s">
        <v>198</v>
      </c>
      <c r="B39" s="5" t="s">
        <v>5</v>
      </c>
      <c r="C39" s="5" t="s">
        <v>3</v>
      </c>
      <c r="D39" s="5" t="s">
        <v>3</v>
      </c>
      <c r="E39" s="5" t="s">
        <v>5</v>
      </c>
      <c r="F39" s="5" t="s">
        <v>5</v>
      </c>
      <c r="G39" s="5" t="s">
        <v>5</v>
      </c>
      <c r="H39" s="5" t="s">
        <v>5</v>
      </c>
      <c r="I39" s="5" t="s">
        <v>5</v>
      </c>
      <c r="J39" s="5" t="s">
        <v>5</v>
      </c>
      <c r="K39" s="5" t="s">
        <v>5</v>
      </c>
      <c r="L39" s="5" t="s">
        <v>5</v>
      </c>
      <c r="M39" s="5" t="s">
        <v>5</v>
      </c>
      <c r="N39" s="5" t="s">
        <v>5</v>
      </c>
      <c r="O39" s="5" t="s">
        <v>5</v>
      </c>
      <c r="P39" s="5" t="s">
        <v>5</v>
      </c>
      <c r="Q39" s="5" t="s">
        <v>5</v>
      </c>
      <c r="R39" s="5" t="s">
        <v>5</v>
      </c>
      <c r="S39" s="5" t="s">
        <v>5</v>
      </c>
      <c r="T39" s="5" t="s">
        <v>5</v>
      </c>
      <c r="U39" s="5" t="s">
        <v>5</v>
      </c>
      <c r="V39" s="5" t="s">
        <v>3</v>
      </c>
      <c r="W39" s="5" t="s">
        <v>3</v>
      </c>
      <c r="X39" s="5" t="s">
        <v>3</v>
      </c>
      <c r="Y39" s="5" t="s">
        <v>3</v>
      </c>
      <c r="Z39" s="5" t="s">
        <v>3</v>
      </c>
      <c r="AA39" s="5" t="s">
        <v>5</v>
      </c>
      <c r="AB39" s="5" t="s">
        <v>5</v>
      </c>
      <c r="AC39" s="5" t="s">
        <v>5</v>
      </c>
      <c r="AD39" s="5" t="s">
        <v>5</v>
      </c>
      <c r="AE39" s="5" t="s">
        <v>3</v>
      </c>
      <c r="AF39" s="5" t="s">
        <v>5</v>
      </c>
      <c r="AG39" s="5" t="s">
        <v>5</v>
      </c>
      <c r="AH39" s="5" t="s">
        <v>5</v>
      </c>
      <c r="AI39" s="5" t="s">
        <v>5</v>
      </c>
      <c r="AJ39" s="5" t="s">
        <v>5</v>
      </c>
      <c r="AK39" s="5" t="s">
        <v>5</v>
      </c>
      <c r="AL39" s="5" t="s">
        <v>5</v>
      </c>
      <c r="AM39" s="5" t="s">
        <v>5</v>
      </c>
      <c r="AN39" s="5" t="s">
        <v>5</v>
      </c>
      <c r="AO39" s="5" t="s">
        <v>5</v>
      </c>
      <c r="AP39" s="5" t="s">
        <v>3</v>
      </c>
      <c r="AQ39" s="5" t="s">
        <v>3</v>
      </c>
      <c r="AR39" s="5" t="s">
        <v>3</v>
      </c>
      <c r="AS39" s="5" t="s">
        <v>3</v>
      </c>
      <c r="AT39" s="5" t="s">
        <v>3</v>
      </c>
      <c r="AU39" s="5" t="s">
        <v>5</v>
      </c>
      <c r="AV39" s="5" t="s">
        <v>3</v>
      </c>
      <c r="AW39" s="5" t="s">
        <v>3</v>
      </c>
      <c r="AX39" s="5" t="s">
        <v>3</v>
      </c>
      <c r="AY39" s="5" t="s">
        <v>5</v>
      </c>
      <c r="AZ39" s="5" t="s">
        <v>3</v>
      </c>
      <c r="BA39" s="5" t="s">
        <v>3</v>
      </c>
      <c r="BB39" s="5" t="s">
        <v>3</v>
      </c>
      <c r="BC39" s="5" t="s">
        <v>3</v>
      </c>
      <c r="BD39" s="5" t="s">
        <v>3</v>
      </c>
      <c r="BE39" s="5" t="s">
        <v>3</v>
      </c>
      <c r="BF39" s="5" t="s">
        <v>5</v>
      </c>
      <c r="BG39" s="5" t="s">
        <v>5</v>
      </c>
      <c r="BH39" s="5" t="s">
        <v>5</v>
      </c>
      <c r="BI39" s="5" t="s">
        <v>5</v>
      </c>
      <c r="BJ39" s="5" t="s">
        <v>3</v>
      </c>
      <c r="BK39" s="5" t="s">
        <v>3</v>
      </c>
      <c r="BL39" s="5" t="s">
        <v>3</v>
      </c>
      <c r="BM39" s="5" t="s">
        <v>3</v>
      </c>
      <c r="BN39" s="5" t="s">
        <v>3</v>
      </c>
      <c r="BO39" s="5" t="s">
        <v>3</v>
      </c>
      <c r="BP39" s="5" t="s">
        <v>3</v>
      </c>
      <c r="BQ39" s="5" t="str">
        <f t="shared" si="1"/>
        <v>Nein</v>
      </c>
      <c r="BR39" s="5" t="str">
        <f t="shared" si="2"/>
        <v>Nein</v>
      </c>
      <c r="BS39" s="5" t="str">
        <f t="shared" si="3"/>
        <v>Ja</v>
      </c>
      <c r="BT39" s="5" t="str">
        <f t="shared" si="4"/>
        <v>Nein</v>
      </c>
      <c r="BU39" s="5" t="str">
        <f t="shared" si="5"/>
        <v>Nein</v>
      </c>
      <c r="BV39" s="5" t="str">
        <f t="shared" si="6"/>
        <v>Nein</v>
      </c>
      <c r="BW39" s="5" t="str">
        <f t="shared" si="7"/>
        <v>Ja</v>
      </c>
      <c r="BX39" s="5" t="str">
        <f t="shared" si="8"/>
        <v>Nein</v>
      </c>
      <c r="BY39" s="5" t="str">
        <f t="shared" si="9"/>
        <v>Nein</v>
      </c>
      <c r="BZ39" s="5" t="str">
        <f t="shared" si="10"/>
        <v>Nein</v>
      </c>
      <c r="CA39" s="5" t="str">
        <f t="shared" si="11"/>
        <v>Nein</v>
      </c>
    </row>
    <row r="40" spans="1:79" x14ac:dyDescent="0.25">
      <c r="A40" s="3" t="s">
        <v>202</v>
      </c>
      <c r="B40" s="5" t="s">
        <v>5</v>
      </c>
      <c r="C40" s="5" t="s">
        <v>3</v>
      </c>
      <c r="D40" s="5" t="s">
        <v>3</v>
      </c>
      <c r="E40" s="5" t="s">
        <v>5</v>
      </c>
      <c r="F40" s="5" t="s">
        <v>5</v>
      </c>
      <c r="G40" s="5" t="s">
        <v>5</v>
      </c>
      <c r="H40" s="5" t="s">
        <v>5</v>
      </c>
      <c r="I40" s="5" t="s">
        <v>5</v>
      </c>
      <c r="J40" s="5" t="s">
        <v>5</v>
      </c>
      <c r="K40" s="5" t="s">
        <v>5</v>
      </c>
      <c r="L40" s="5" t="s">
        <v>5</v>
      </c>
      <c r="M40" s="5" t="s">
        <v>5</v>
      </c>
      <c r="N40" s="5" t="s">
        <v>5</v>
      </c>
      <c r="O40" s="5" t="s">
        <v>5</v>
      </c>
      <c r="P40" s="5" t="s">
        <v>5</v>
      </c>
      <c r="Q40" s="5" t="s">
        <v>5</v>
      </c>
      <c r="R40" s="5" t="s">
        <v>5</v>
      </c>
      <c r="S40" s="5" t="s">
        <v>5</v>
      </c>
      <c r="T40" s="5" t="s">
        <v>5</v>
      </c>
      <c r="U40" s="5" t="s">
        <v>5</v>
      </c>
      <c r="V40" s="5" t="s">
        <v>3</v>
      </c>
      <c r="W40" s="5" t="s">
        <v>3</v>
      </c>
      <c r="X40" s="5" t="s">
        <v>3</v>
      </c>
      <c r="Y40" s="5" t="s">
        <v>3</v>
      </c>
      <c r="Z40" s="5" t="s">
        <v>3</v>
      </c>
      <c r="AA40" s="5" t="s">
        <v>5</v>
      </c>
      <c r="AB40" s="5" t="s">
        <v>5</v>
      </c>
      <c r="AC40" s="5" t="s">
        <v>5</v>
      </c>
      <c r="AD40" s="5" t="s">
        <v>5</v>
      </c>
      <c r="AE40" s="5" t="s">
        <v>3</v>
      </c>
      <c r="AF40" s="5" t="s">
        <v>5</v>
      </c>
      <c r="AG40" s="5" t="s">
        <v>5</v>
      </c>
      <c r="AH40" s="5" t="s">
        <v>5</v>
      </c>
      <c r="AI40" s="5" t="s">
        <v>5</v>
      </c>
      <c r="AJ40" s="5" t="s">
        <v>5</v>
      </c>
      <c r="AK40" s="5" t="s">
        <v>5</v>
      </c>
      <c r="AL40" s="5" t="s">
        <v>5</v>
      </c>
      <c r="AM40" s="5" t="s">
        <v>5</v>
      </c>
      <c r="AN40" s="5" t="s">
        <v>5</v>
      </c>
      <c r="AO40" s="5" t="s">
        <v>5</v>
      </c>
      <c r="AP40" s="5" t="s">
        <v>3</v>
      </c>
      <c r="AQ40" s="5" t="s">
        <v>3</v>
      </c>
      <c r="AR40" s="5" t="s">
        <v>3</v>
      </c>
      <c r="AS40" s="5" t="s">
        <v>3</v>
      </c>
      <c r="AT40" s="5" t="s">
        <v>3</v>
      </c>
      <c r="AU40" s="5" t="s">
        <v>5</v>
      </c>
      <c r="AV40" s="5" t="s">
        <v>3</v>
      </c>
      <c r="AW40" s="5" t="s">
        <v>3</v>
      </c>
      <c r="AX40" s="5" t="s">
        <v>3</v>
      </c>
      <c r="AY40" s="5" t="s">
        <v>5</v>
      </c>
      <c r="AZ40" s="5" t="s">
        <v>3</v>
      </c>
      <c r="BA40" s="5" t="s">
        <v>3</v>
      </c>
      <c r="BB40" s="5" t="s">
        <v>3</v>
      </c>
      <c r="BC40" s="5" t="s">
        <v>3</v>
      </c>
      <c r="BD40" s="5" t="s">
        <v>3</v>
      </c>
      <c r="BE40" s="5" t="s">
        <v>3</v>
      </c>
      <c r="BF40" s="5" t="s">
        <v>3</v>
      </c>
      <c r="BG40" s="5" t="s">
        <v>3</v>
      </c>
      <c r="BH40" s="5" t="s">
        <v>3</v>
      </c>
      <c r="BI40" s="5" t="s">
        <v>3</v>
      </c>
      <c r="BJ40" s="5" t="s">
        <v>3</v>
      </c>
      <c r="BK40" s="5" t="s">
        <v>3</v>
      </c>
      <c r="BL40" s="5" t="s">
        <v>3</v>
      </c>
      <c r="BM40" s="5" t="s">
        <v>3</v>
      </c>
      <c r="BN40" s="5" t="s">
        <v>3</v>
      </c>
      <c r="BO40" s="5" t="s">
        <v>3</v>
      </c>
      <c r="BP40" s="5" t="s">
        <v>3</v>
      </c>
      <c r="BQ40" s="5" t="str">
        <f t="shared" si="1"/>
        <v>Nein</v>
      </c>
      <c r="BR40" s="5" t="str">
        <f t="shared" si="2"/>
        <v>Nein</v>
      </c>
      <c r="BS40" s="5" t="str">
        <f t="shared" si="3"/>
        <v>Ja</v>
      </c>
      <c r="BT40" s="5" t="str">
        <f t="shared" si="4"/>
        <v>Nein</v>
      </c>
      <c r="BU40" s="5" t="str">
        <f t="shared" si="5"/>
        <v>Nein</v>
      </c>
      <c r="BV40" s="5" t="str">
        <f t="shared" si="6"/>
        <v>Nein</v>
      </c>
      <c r="BW40" s="5" t="str">
        <f t="shared" si="7"/>
        <v>Ja</v>
      </c>
      <c r="BX40" s="5" t="str">
        <f t="shared" si="8"/>
        <v>Nein</v>
      </c>
      <c r="BY40" s="5" t="str">
        <f t="shared" si="9"/>
        <v>Nein</v>
      </c>
      <c r="BZ40" s="5" t="str">
        <f t="shared" si="10"/>
        <v>Nein</v>
      </c>
      <c r="CA40" s="5" t="str">
        <f t="shared" si="11"/>
        <v>Nein</v>
      </c>
    </row>
    <row r="41" spans="1:79" x14ac:dyDescent="0.25">
      <c r="A41" s="3" t="s">
        <v>207</v>
      </c>
      <c r="B41" s="5" t="s">
        <v>5</v>
      </c>
      <c r="C41" s="5" t="s">
        <v>3</v>
      </c>
      <c r="D41" s="5" t="s">
        <v>3</v>
      </c>
      <c r="E41" s="5" t="s">
        <v>5</v>
      </c>
      <c r="F41" s="5" t="s">
        <v>5</v>
      </c>
      <c r="G41" s="5" t="s">
        <v>5</v>
      </c>
      <c r="H41" s="5" t="s">
        <v>5</v>
      </c>
      <c r="I41" s="5" t="s">
        <v>5</v>
      </c>
      <c r="J41" s="5" t="s">
        <v>5</v>
      </c>
      <c r="K41" s="5" t="s">
        <v>5</v>
      </c>
      <c r="L41" s="5" t="s">
        <v>5</v>
      </c>
      <c r="M41" s="5" t="s">
        <v>5</v>
      </c>
      <c r="N41" s="5" t="s">
        <v>5</v>
      </c>
      <c r="O41" s="5" t="s">
        <v>5</v>
      </c>
      <c r="P41" s="5" t="s">
        <v>5</v>
      </c>
      <c r="Q41" s="5" t="s">
        <v>5</v>
      </c>
      <c r="R41" s="5" t="s">
        <v>5</v>
      </c>
      <c r="S41" s="5" t="s">
        <v>5</v>
      </c>
      <c r="T41" s="5" t="s">
        <v>5</v>
      </c>
      <c r="U41" s="5" t="s">
        <v>5</v>
      </c>
      <c r="V41" s="5" t="s">
        <v>3</v>
      </c>
      <c r="W41" s="5" t="s">
        <v>3</v>
      </c>
      <c r="X41" s="5" t="s">
        <v>3</v>
      </c>
      <c r="Y41" s="5" t="s">
        <v>3</v>
      </c>
      <c r="Z41" s="5" t="s">
        <v>3</v>
      </c>
      <c r="AA41" s="5" t="s">
        <v>5</v>
      </c>
      <c r="AB41" s="5" t="s">
        <v>5</v>
      </c>
      <c r="AC41" s="5" t="s">
        <v>5</v>
      </c>
      <c r="AD41" s="5" t="s">
        <v>5</v>
      </c>
      <c r="AE41" s="5" t="s">
        <v>3</v>
      </c>
      <c r="AF41" s="5" t="s">
        <v>5</v>
      </c>
      <c r="AG41" s="5" t="s">
        <v>5</v>
      </c>
      <c r="AH41" s="5" t="s">
        <v>5</v>
      </c>
      <c r="AI41" s="5" t="s">
        <v>5</v>
      </c>
      <c r="AJ41" s="5" t="s">
        <v>5</v>
      </c>
      <c r="AK41" s="5" t="s">
        <v>5</v>
      </c>
      <c r="AL41" s="5" t="s">
        <v>5</v>
      </c>
      <c r="AM41" s="5" t="s">
        <v>5</v>
      </c>
      <c r="AN41" s="5" t="s">
        <v>5</v>
      </c>
      <c r="AO41" s="5" t="s">
        <v>5</v>
      </c>
      <c r="AP41" s="5" t="s">
        <v>3</v>
      </c>
      <c r="AQ41" s="5" t="s">
        <v>3</v>
      </c>
      <c r="AR41" s="5" t="s">
        <v>3</v>
      </c>
      <c r="AS41" s="5" t="s">
        <v>3</v>
      </c>
      <c r="AT41" s="5" t="s">
        <v>3</v>
      </c>
      <c r="AU41" s="5" t="s">
        <v>5</v>
      </c>
      <c r="AV41" s="5" t="s">
        <v>3</v>
      </c>
      <c r="AW41" s="5" t="s">
        <v>3</v>
      </c>
      <c r="AX41" s="5" t="s">
        <v>3</v>
      </c>
      <c r="AY41" s="5" t="s">
        <v>5</v>
      </c>
      <c r="AZ41" s="5" t="s">
        <v>3</v>
      </c>
      <c r="BA41" s="5" t="s">
        <v>3</v>
      </c>
      <c r="BB41" s="5" t="s">
        <v>3</v>
      </c>
      <c r="BC41" s="5" t="s">
        <v>3</v>
      </c>
      <c r="BD41" s="5" t="s">
        <v>3</v>
      </c>
      <c r="BE41" s="5" t="s">
        <v>3</v>
      </c>
      <c r="BF41" s="5" t="s">
        <v>3</v>
      </c>
      <c r="BG41" s="5" t="s">
        <v>3</v>
      </c>
      <c r="BH41" s="5" t="s">
        <v>3</v>
      </c>
      <c r="BI41" s="5" t="s">
        <v>3</v>
      </c>
      <c r="BJ41" s="5" t="s">
        <v>3</v>
      </c>
      <c r="BK41" s="5" t="s">
        <v>3</v>
      </c>
      <c r="BL41" s="5" t="s">
        <v>3</v>
      </c>
      <c r="BM41" s="5" t="s">
        <v>3</v>
      </c>
      <c r="BN41" s="5" t="s">
        <v>3</v>
      </c>
      <c r="BO41" s="5" t="s">
        <v>3</v>
      </c>
      <c r="BP41" s="5" t="s">
        <v>3</v>
      </c>
      <c r="BQ41" s="5" t="str">
        <f t="shared" si="1"/>
        <v>Nein</v>
      </c>
      <c r="BR41" s="5" t="str">
        <f t="shared" si="2"/>
        <v>Nein</v>
      </c>
      <c r="BS41" s="5" t="str">
        <f t="shared" si="3"/>
        <v>Ja</v>
      </c>
      <c r="BT41" s="5" t="str">
        <f t="shared" si="4"/>
        <v>Nein</v>
      </c>
      <c r="BU41" s="5" t="str">
        <f t="shared" si="5"/>
        <v>Nein</v>
      </c>
      <c r="BV41" s="5" t="str">
        <f t="shared" si="6"/>
        <v>Nein</v>
      </c>
      <c r="BW41" s="5" t="str">
        <f t="shared" si="7"/>
        <v>Ja</v>
      </c>
      <c r="BX41" s="5" t="str">
        <f t="shared" si="8"/>
        <v>Nein</v>
      </c>
      <c r="BY41" s="5" t="str">
        <f t="shared" si="9"/>
        <v>Nein</v>
      </c>
      <c r="BZ41" s="5" t="str">
        <f t="shared" si="10"/>
        <v>Nein</v>
      </c>
      <c r="CA41" s="5" t="str">
        <f t="shared" si="11"/>
        <v>Nein</v>
      </c>
    </row>
    <row r="42" spans="1:79" x14ac:dyDescent="0.25">
      <c r="A42" s="3" t="s">
        <v>224</v>
      </c>
      <c r="B42" s="5" t="s">
        <v>5</v>
      </c>
      <c r="C42" s="5" t="s">
        <v>3</v>
      </c>
      <c r="D42" s="5" t="s">
        <v>3</v>
      </c>
      <c r="E42" s="5" t="s">
        <v>5</v>
      </c>
      <c r="F42" s="5" t="s">
        <v>5</v>
      </c>
      <c r="G42" s="5" t="s">
        <v>5</v>
      </c>
      <c r="H42" s="5" t="s">
        <v>5</v>
      </c>
      <c r="I42" s="5" t="s">
        <v>5</v>
      </c>
      <c r="J42" s="5" t="s">
        <v>5</v>
      </c>
      <c r="K42" s="5" t="s">
        <v>5</v>
      </c>
      <c r="L42" s="5" t="s">
        <v>5</v>
      </c>
      <c r="M42" s="5" t="s">
        <v>5</v>
      </c>
      <c r="N42" s="5" t="s">
        <v>5</v>
      </c>
      <c r="O42" s="5" t="s">
        <v>5</v>
      </c>
      <c r="P42" s="5" t="s">
        <v>5</v>
      </c>
      <c r="Q42" s="5" t="s">
        <v>5</v>
      </c>
      <c r="R42" s="5" t="s">
        <v>5</v>
      </c>
      <c r="S42" s="5" t="s">
        <v>5</v>
      </c>
      <c r="T42" s="5" t="s">
        <v>5</v>
      </c>
      <c r="U42" s="5" t="s">
        <v>5</v>
      </c>
      <c r="V42" s="5" t="s">
        <v>3</v>
      </c>
      <c r="W42" s="5" t="s">
        <v>3</v>
      </c>
      <c r="X42" s="5" t="s">
        <v>5</v>
      </c>
      <c r="Y42" s="5" t="s">
        <v>3</v>
      </c>
      <c r="Z42" s="5" t="s">
        <v>3</v>
      </c>
      <c r="AA42" s="5" t="s">
        <v>5</v>
      </c>
      <c r="AB42" s="5" t="s">
        <v>3</v>
      </c>
      <c r="AC42" s="5" t="s">
        <v>3</v>
      </c>
      <c r="AD42" s="5" t="s">
        <v>3</v>
      </c>
      <c r="AE42" s="5" t="s">
        <v>3</v>
      </c>
      <c r="AF42" s="5" t="s">
        <v>5</v>
      </c>
      <c r="AG42" s="5" t="s">
        <v>5</v>
      </c>
      <c r="AH42" s="5" t="s">
        <v>5</v>
      </c>
      <c r="AI42" s="5" t="s">
        <v>5</v>
      </c>
      <c r="AJ42" s="5" t="s">
        <v>5</v>
      </c>
      <c r="AK42" s="5" t="s">
        <v>5</v>
      </c>
      <c r="AL42" s="5" t="s">
        <v>5</v>
      </c>
      <c r="AM42" s="5" t="s">
        <v>5</v>
      </c>
      <c r="AN42" s="5" t="s">
        <v>5</v>
      </c>
      <c r="AO42" s="5" t="s">
        <v>5</v>
      </c>
      <c r="AP42" s="5" t="s">
        <v>5</v>
      </c>
      <c r="AQ42" s="5" t="s">
        <v>5</v>
      </c>
      <c r="AR42" s="5" t="s">
        <v>5</v>
      </c>
      <c r="AS42" s="5" t="s">
        <v>3</v>
      </c>
      <c r="AT42" s="5" t="s">
        <v>3</v>
      </c>
      <c r="AU42" s="5" t="s">
        <v>3</v>
      </c>
      <c r="AV42" s="5" t="s">
        <v>3</v>
      </c>
      <c r="AW42" s="5" t="s">
        <v>3</v>
      </c>
      <c r="AX42" s="5" t="s">
        <v>3</v>
      </c>
      <c r="AY42" s="5" t="s">
        <v>5</v>
      </c>
      <c r="AZ42" s="5" t="s">
        <v>3</v>
      </c>
      <c r="BA42" s="5" t="s">
        <v>3</v>
      </c>
      <c r="BB42" s="5" t="s">
        <v>3</v>
      </c>
      <c r="BC42" s="5" t="s">
        <v>3</v>
      </c>
      <c r="BD42" s="5" t="s">
        <v>3</v>
      </c>
      <c r="BE42" s="5" t="s">
        <v>3</v>
      </c>
      <c r="BF42" s="5" t="s">
        <v>3</v>
      </c>
      <c r="BG42" s="5" t="s">
        <v>3</v>
      </c>
      <c r="BH42" s="5" t="s">
        <v>3</v>
      </c>
      <c r="BI42" s="5" t="s">
        <v>3</v>
      </c>
      <c r="BJ42" s="5" t="s">
        <v>3</v>
      </c>
      <c r="BK42" s="5" t="s">
        <v>3</v>
      </c>
      <c r="BL42" s="5" t="s">
        <v>3</v>
      </c>
      <c r="BM42" s="5" t="s">
        <v>3</v>
      </c>
      <c r="BN42" s="5" t="s">
        <v>3</v>
      </c>
      <c r="BO42" s="5" t="s">
        <v>3</v>
      </c>
      <c r="BP42" s="5" t="s">
        <v>3</v>
      </c>
      <c r="BQ42" s="5" t="str">
        <f t="shared" si="1"/>
        <v>Nein</v>
      </c>
      <c r="BR42" s="5" t="str">
        <f t="shared" si="2"/>
        <v>Nein</v>
      </c>
      <c r="BS42" s="5" t="str">
        <f t="shared" si="3"/>
        <v>Nein</v>
      </c>
      <c r="BT42" s="5" t="str">
        <f t="shared" si="4"/>
        <v>Nein</v>
      </c>
      <c r="BU42" s="5" t="str">
        <f t="shared" si="5"/>
        <v>Nein</v>
      </c>
      <c r="BV42" s="5" t="str">
        <f t="shared" si="6"/>
        <v>Nein</v>
      </c>
      <c r="BW42" s="5" t="str">
        <f t="shared" si="7"/>
        <v>Ja</v>
      </c>
      <c r="BX42" s="5" t="str">
        <f t="shared" si="8"/>
        <v>Nein</v>
      </c>
      <c r="BY42" s="5" t="str">
        <f t="shared" si="9"/>
        <v>Nein</v>
      </c>
      <c r="BZ42" s="5" t="str">
        <f t="shared" si="10"/>
        <v>Nein</v>
      </c>
      <c r="CA42" s="5" t="str">
        <f t="shared" si="11"/>
        <v>Nein</v>
      </c>
    </row>
    <row r="43" spans="1:79" x14ac:dyDescent="0.25">
      <c r="A43" s="3" t="s">
        <v>450</v>
      </c>
      <c r="B43" s="5" t="s">
        <v>5</v>
      </c>
      <c r="C43" s="5" t="s">
        <v>3</v>
      </c>
      <c r="D43" s="5" t="s">
        <v>3</v>
      </c>
      <c r="E43" s="5" t="s">
        <v>5</v>
      </c>
      <c r="F43" s="5" t="s">
        <v>5</v>
      </c>
      <c r="G43" s="5" t="s">
        <v>5</v>
      </c>
      <c r="H43" s="5" t="s">
        <v>5</v>
      </c>
      <c r="I43" s="5" t="s">
        <v>5</v>
      </c>
      <c r="J43" s="5" t="s">
        <v>5</v>
      </c>
      <c r="K43" s="5" t="s">
        <v>5</v>
      </c>
      <c r="L43" s="5" t="s">
        <v>5</v>
      </c>
      <c r="M43" s="5" t="s">
        <v>5</v>
      </c>
      <c r="N43" s="5" t="s">
        <v>5</v>
      </c>
      <c r="O43" s="5" t="s">
        <v>5</v>
      </c>
      <c r="P43" s="5" t="s">
        <v>5</v>
      </c>
      <c r="Q43" s="5" t="s">
        <v>5</v>
      </c>
      <c r="R43" s="5" t="s">
        <v>5</v>
      </c>
      <c r="S43" s="5" t="s">
        <v>5</v>
      </c>
      <c r="T43" s="5" t="s">
        <v>5</v>
      </c>
      <c r="U43" s="5" t="s">
        <v>5</v>
      </c>
      <c r="V43" s="5" t="s">
        <v>3</v>
      </c>
      <c r="W43" s="5" t="s">
        <v>3</v>
      </c>
      <c r="X43" s="5" t="s">
        <v>5</v>
      </c>
      <c r="Y43" s="5" t="s">
        <v>3</v>
      </c>
      <c r="Z43" s="5" t="s">
        <v>3</v>
      </c>
      <c r="AA43" s="5" t="s">
        <v>5</v>
      </c>
      <c r="AB43" s="5" t="s">
        <v>3</v>
      </c>
      <c r="AC43" s="5" t="s">
        <v>3</v>
      </c>
      <c r="AD43" s="5" t="s">
        <v>3</v>
      </c>
      <c r="AE43" s="5" t="s">
        <v>3</v>
      </c>
      <c r="AF43" s="5" t="s">
        <v>5</v>
      </c>
      <c r="AG43" s="5" t="s">
        <v>5</v>
      </c>
      <c r="AH43" s="5" t="s">
        <v>5</v>
      </c>
      <c r="AI43" s="5" t="s">
        <v>5</v>
      </c>
      <c r="AJ43" s="5" t="s">
        <v>5</v>
      </c>
      <c r="AK43" s="5" t="s">
        <v>5</v>
      </c>
      <c r="AL43" s="5" t="s">
        <v>5</v>
      </c>
      <c r="AM43" s="5" t="s">
        <v>5</v>
      </c>
      <c r="AN43" s="5" t="s">
        <v>5</v>
      </c>
      <c r="AO43" s="5" t="s">
        <v>5</v>
      </c>
      <c r="AP43" s="5" t="s">
        <v>5</v>
      </c>
      <c r="AQ43" s="5" t="s">
        <v>5</v>
      </c>
      <c r="AR43" s="5" t="s">
        <v>5</v>
      </c>
      <c r="AS43" s="5" t="s">
        <v>3</v>
      </c>
      <c r="AT43" s="5" t="s">
        <v>3</v>
      </c>
      <c r="AU43" s="5" t="s">
        <v>3</v>
      </c>
      <c r="AV43" s="5" t="s">
        <v>3</v>
      </c>
      <c r="AW43" s="5" t="s">
        <v>3</v>
      </c>
      <c r="AX43" s="5" t="s">
        <v>3</v>
      </c>
      <c r="AY43" s="5" t="s">
        <v>5</v>
      </c>
      <c r="AZ43" s="5" t="s">
        <v>3</v>
      </c>
      <c r="BA43" s="5" t="s">
        <v>3</v>
      </c>
      <c r="BB43" s="5" t="s">
        <v>3</v>
      </c>
      <c r="BC43" s="5" t="s">
        <v>3</v>
      </c>
      <c r="BD43" s="5" t="s">
        <v>3</v>
      </c>
      <c r="BE43" s="5" t="s">
        <v>3</v>
      </c>
      <c r="BF43" s="5" t="s">
        <v>3</v>
      </c>
      <c r="BG43" s="5" t="s">
        <v>3</v>
      </c>
      <c r="BH43" s="5" t="s">
        <v>3</v>
      </c>
      <c r="BI43" s="5" t="s">
        <v>3</v>
      </c>
      <c r="BJ43" s="5" t="s">
        <v>3</v>
      </c>
      <c r="BK43" s="5" t="s">
        <v>3</v>
      </c>
      <c r="BL43" s="5" t="s">
        <v>3</v>
      </c>
      <c r="BM43" s="5" t="s">
        <v>3</v>
      </c>
      <c r="BN43" s="5" t="s">
        <v>3</v>
      </c>
      <c r="BO43" s="5" t="s">
        <v>3</v>
      </c>
      <c r="BP43" s="5" t="s">
        <v>3</v>
      </c>
      <c r="BQ43" s="5" t="str">
        <f t="shared" si="1"/>
        <v>Nein</v>
      </c>
      <c r="BR43" s="5" t="str">
        <f t="shared" si="2"/>
        <v>Nein</v>
      </c>
      <c r="BS43" s="5" t="str">
        <f t="shared" si="3"/>
        <v>Nein</v>
      </c>
      <c r="BT43" s="5" t="str">
        <f t="shared" si="4"/>
        <v>Nein</v>
      </c>
      <c r="BU43" s="5" t="str">
        <f t="shared" si="5"/>
        <v>Nein</v>
      </c>
      <c r="BV43" s="5" t="str">
        <f t="shared" si="6"/>
        <v>Nein</v>
      </c>
      <c r="BW43" s="5" t="str">
        <f t="shared" si="7"/>
        <v>Ja</v>
      </c>
      <c r="BX43" s="5" t="str">
        <f t="shared" si="8"/>
        <v>Nein</v>
      </c>
      <c r="BY43" s="5" t="str">
        <f t="shared" si="9"/>
        <v>Nein</v>
      </c>
      <c r="BZ43" s="5" t="str">
        <f t="shared" si="10"/>
        <v>Nein</v>
      </c>
      <c r="CA43" s="5" t="str">
        <f t="shared" si="11"/>
        <v>Nein</v>
      </c>
    </row>
    <row r="44" spans="1:79" x14ac:dyDescent="0.25">
      <c r="A44" s="3" t="s">
        <v>452</v>
      </c>
      <c r="B44" s="5" t="s">
        <v>5</v>
      </c>
      <c r="C44" s="5" t="s">
        <v>3</v>
      </c>
      <c r="D44" s="5" t="s">
        <v>3</v>
      </c>
      <c r="E44" s="5" t="s">
        <v>5</v>
      </c>
      <c r="F44" s="5" t="s">
        <v>5</v>
      </c>
      <c r="G44" s="5" t="s">
        <v>5</v>
      </c>
      <c r="H44" s="5" t="s">
        <v>5</v>
      </c>
      <c r="I44" s="5" t="s">
        <v>5</v>
      </c>
      <c r="J44" s="5" t="s">
        <v>5</v>
      </c>
      <c r="K44" s="5" t="s">
        <v>5</v>
      </c>
      <c r="L44" s="5" t="s">
        <v>5</v>
      </c>
      <c r="M44" s="5" t="s">
        <v>5</v>
      </c>
      <c r="N44" s="5" t="s">
        <v>5</v>
      </c>
      <c r="O44" s="5" t="s">
        <v>5</v>
      </c>
      <c r="P44" s="5" t="s">
        <v>5</v>
      </c>
      <c r="Q44" s="5" t="s">
        <v>5</v>
      </c>
      <c r="R44" s="5" t="s">
        <v>5</v>
      </c>
      <c r="S44" s="5" t="s">
        <v>5</v>
      </c>
      <c r="T44" s="5" t="s">
        <v>5</v>
      </c>
      <c r="U44" s="5" t="s">
        <v>5</v>
      </c>
      <c r="V44" s="5" t="s">
        <v>3</v>
      </c>
      <c r="W44" s="5" t="s">
        <v>3</v>
      </c>
      <c r="X44" s="5" t="s">
        <v>5</v>
      </c>
      <c r="Y44" s="5" t="s">
        <v>3</v>
      </c>
      <c r="Z44" s="5" t="s">
        <v>3</v>
      </c>
      <c r="AA44" s="5" t="s">
        <v>5</v>
      </c>
      <c r="AB44" s="5" t="s">
        <v>3</v>
      </c>
      <c r="AC44" s="5" t="s">
        <v>3</v>
      </c>
      <c r="AD44" s="5" t="s">
        <v>3</v>
      </c>
      <c r="AE44" s="5" t="s">
        <v>3</v>
      </c>
      <c r="AF44" s="5" t="s">
        <v>5</v>
      </c>
      <c r="AG44" s="5" t="s">
        <v>5</v>
      </c>
      <c r="AH44" s="5" t="s">
        <v>5</v>
      </c>
      <c r="AI44" s="5" t="s">
        <v>5</v>
      </c>
      <c r="AJ44" s="5" t="s">
        <v>5</v>
      </c>
      <c r="AK44" s="5" t="s">
        <v>5</v>
      </c>
      <c r="AL44" s="5" t="s">
        <v>5</v>
      </c>
      <c r="AM44" s="5" t="s">
        <v>5</v>
      </c>
      <c r="AN44" s="5" t="s">
        <v>5</v>
      </c>
      <c r="AO44" s="5" t="s">
        <v>5</v>
      </c>
      <c r="AP44" s="5" t="s">
        <v>5</v>
      </c>
      <c r="AQ44" s="5" t="s">
        <v>5</v>
      </c>
      <c r="AR44" s="5" t="s">
        <v>5</v>
      </c>
      <c r="AS44" s="5" t="s">
        <v>3</v>
      </c>
      <c r="AT44" s="5" t="s">
        <v>3</v>
      </c>
      <c r="AU44" s="5" t="s">
        <v>3</v>
      </c>
      <c r="AV44" s="5" t="s">
        <v>3</v>
      </c>
      <c r="AW44" s="5" t="s">
        <v>3</v>
      </c>
      <c r="AX44" s="5" t="s">
        <v>3</v>
      </c>
      <c r="AY44" s="5" t="s">
        <v>5</v>
      </c>
      <c r="AZ44" s="5" t="s">
        <v>3</v>
      </c>
      <c r="BA44" s="5" t="s">
        <v>3</v>
      </c>
      <c r="BB44" s="5" t="s">
        <v>3</v>
      </c>
      <c r="BC44" s="5" t="s">
        <v>3</v>
      </c>
      <c r="BD44" s="5" t="s">
        <v>3</v>
      </c>
      <c r="BE44" s="5" t="s">
        <v>3</v>
      </c>
      <c r="BF44" s="5" t="s">
        <v>3</v>
      </c>
      <c r="BG44" s="5" t="s">
        <v>3</v>
      </c>
      <c r="BH44" s="5" t="s">
        <v>3</v>
      </c>
      <c r="BI44" s="5" t="s">
        <v>3</v>
      </c>
      <c r="BJ44" s="5" t="s">
        <v>3</v>
      </c>
      <c r="BK44" s="5" t="s">
        <v>3</v>
      </c>
      <c r="BL44" s="5" t="s">
        <v>3</v>
      </c>
      <c r="BM44" s="5" t="s">
        <v>3</v>
      </c>
      <c r="BN44" s="5" t="s">
        <v>3</v>
      </c>
      <c r="BO44" s="5" t="s">
        <v>3</v>
      </c>
      <c r="BP44" s="5" t="s">
        <v>3</v>
      </c>
      <c r="BQ44" s="5" t="str">
        <f t="shared" si="1"/>
        <v>Nein</v>
      </c>
      <c r="BR44" s="5" t="str">
        <f t="shared" si="2"/>
        <v>Nein</v>
      </c>
      <c r="BS44" s="5" t="str">
        <f t="shared" si="3"/>
        <v>Nein</v>
      </c>
      <c r="BT44" s="5" t="str">
        <f t="shared" si="4"/>
        <v>Nein</v>
      </c>
      <c r="BU44" s="5" t="str">
        <f t="shared" si="5"/>
        <v>Nein</v>
      </c>
      <c r="BV44" s="5" t="str">
        <f t="shared" si="6"/>
        <v>Nein</v>
      </c>
      <c r="BW44" s="5" t="str">
        <f t="shared" si="7"/>
        <v>Ja</v>
      </c>
      <c r="BX44" s="5" t="str">
        <f t="shared" si="8"/>
        <v>Nein</v>
      </c>
      <c r="BY44" s="5" t="str">
        <f t="shared" si="9"/>
        <v>Nein</v>
      </c>
      <c r="BZ44" s="5" t="str">
        <f t="shared" si="10"/>
        <v>Nein</v>
      </c>
      <c r="CA44" s="5" t="str">
        <f t="shared" si="11"/>
        <v>Nein</v>
      </c>
    </row>
    <row r="45" spans="1:79" x14ac:dyDescent="0.25">
      <c r="A45" s="3" t="s">
        <v>228</v>
      </c>
      <c r="B45" s="5" t="s">
        <v>5</v>
      </c>
      <c r="C45" s="5" t="s">
        <v>3</v>
      </c>
      <c r="D45" s="5" t="s">
        <v>3</v>
      </c>
      <c r="E45" s="5" t="s">
        <v>5</v>
      </c>
      <c r="F45" s="5" t="s">
        <v>5</v>
      </c>
      <c r="G45" s="5" t="s">
        <v>5</v>
      </c>
      <c r="H45" s="5" t="s">
        <v>5</v>
      </c>
      <c r="I45" s="5" t="s">
        <v>5</v>
      </c>
      <c r="J45" s="5" t="s">
        <v>5</v>
      </c>
      <c r="K45" s="5" t="s">
        <v>5</v>
      </c>
      <c r="L45" s="5" t="s">
        <v>5</v>
      </c>
      <c r="M45" s="5" t="s">
        <v>5</v>
      </c>
      <c r="N45" s="5" t="s">
        <v>5</v>
      </c>
      <c r="O45" s="5" t="s">
        <v>5</v>
      </c>
      <c r="P45" s="5" t="s">
        <v>5</v>
      </c>
      <c r="Q45" s="5" t="s">
        <v>5</v>
      </c>
      <c r="R45" s="5" t="s">
        <v>5</v>
      </c>
      <c r="S45" s="5" t="s">
        <v>5</v>
      </c>
      <c r="T45" s="5" t="s">
        <v>5</v>
      </c>
      <c r="U45" s="5" t="s">
        <v>5</v>
      </c>
      <c r="V45" s="5" t="s">
        <v>3</v>
      </c>
      <c r="W45" s="5" t="s">
        <v>3</v>
      </c>
      <c r="X45" s="5" t="s">
        <v>5</v>
      </c>
      <c r="Y45" s="5" t="s">
        <v>3</v>
      </c>
      <c r="Z45" s="5" t="s">
        <v>3</v>
      </c>
      <c r="AA45" s="5" t="s">
        <v>5</v>
      </c>
      <c r="AB45" s="5" t="s">
        <v>3</v>
      </c>
      <c r="AC45" s="5" t="s">
        <v>3</v>
      </c>
      <c r="AD45" s="5" t="s">
        <v>3</v>
      </c>
      <c r="AE45" s="5" t="s">
        <v>3</v>
      </c>
      <c r="AF45" s="5" t="s">
        <v>5</v>
      </c>
      <c r="AG45" s="5" t="s">
        <v>5</v>
      </c>
      <c r="AH45" s="5" t="s">
        <v>5</v>
      </c>
      <c r="AI45" s="5" t="s">
        <v>5</v>
      </c>
      <c r="AJ45" s="5" t="s">
        <v>5</v>
      </c>
      <c r="AK45" s="5" t="s">
        <v>5</v>
      </c>
      <c r="AL45" s="5" t="s">
        <v>5</v>
      </c>
      <c r="AM45" s="5" t="s">
        <v>5</v>
      </c>
      <c r="AN45" s="5" t="s">
        <v>5</v>
      </c>
      <c r="AO45" s="5" t="s">
        <v>5</v>
      </c>
      <c r="AP45" s="5" t="s">
        <v>5</v>
      </c>
      <c r="AQ45" s="5" t="s">
        <v>5</v>
      </c>
      <c r="AR45" s="5" t="s">
        <v>5</v>
      </c>
      <c r="AS45" s="5" t="s">
        <v>3</v>
      </c>
      <c r="AT45" s="5" t="s">
        <v>3</v>
      </c>
      <c r="AU45" s="5" t="s">
        <v>5</v>
      </c>
      <c r="AV45" s="5" t="s">
        <v>3</v>
      </c>
      <c r="AW45" s="5" t="s">
        <v>3</v>
      </c>
      <c r="AX45" s="5" t="s">
        <v>3</v>
      </c>
      <c r="AY45" s="5" t="s">
        <v>5</v>
      </c>
      <c r="AZ45" s="5" t="s">
        <v>3</v>
      </c>
      <c r="BA45" s="5" t="s">
        <v>3</v>
      </c>
      <c r="BB45" s="5" t="s">
        <v>3</v>
      </c>
      <c r="BC45" s="5" t="s">
        <v>3</v>
      </c>
      <c r="BD45" s="5" t="s">
        <v>3</v>
      </c>
      <c r="BE45" s="5" t="s">
        <v>3</v>
      </c>
      <c r="BF45" s="5" t="s">
        <v>3</v>
      </c>
      <c r="BG45" s="5" t="s">
        <v>3</v>
      </c>
      <c r="BH45" s="5" t="s">
        <v>3</v>
      </c>
      <c r="BI45" s="5" t="s">
        <v>3</v>
      </c>
      <c r="BJ45" s="5" t="s">
        <v>3</v>
      </c>
      <c r="BK45" s="5" t="s">
        <v>3</v>
      </c>
      <c r="BL45" s="5" t="s">
        <v>3</v>
      </c>
      <c r="BM45" s="5" t="s">
        <v>3</v>
      </c>
      <c r="BN45" s="5" t="s">
        <v>3</v>
      </c>
      <c r="BO45" s="5" t="s">
        <v>3</v>
      </c>
      <c r="BP45" s="5" t="s">
        <v>3</v>
      </c>
      <c r="BQ45" s="5" t="str">
        <f t="shared" si="1"/>
        <v>Nein</v>
      </c>
      <c r="BR45" s="5" t="str">
        <f t="shared" si="2"/>
        <v>Nein</v>
      </c>
      <c r="BS45" s="5" t="str">
        <f t="shared" si="3"/>
        <v>Ja</v>
      </c>
      <c r="BT45" s="5" t="str">
        <f t="shared" si="4"/>
        <v>Nein</v>
      </c>
      <c r="BU45" s="5" t="str">
        <f t="shared" si="5"/>
        <v>Nein</v>
      </c>
      <c r="BV45" s="5" t="str">
        <f t="shared" si="6"/>
        <v>Nein</v>
      </c>
      <c r="BW45" s="5" t="str">
        <f t="shared" si="7"/>
        <v>Ja</v>
      </c>
      <c r="BX45" s="5" t="str">
        <f t="shared" si="8"/>
        <v>Nein</v>
      </c>
      <c r="BY45" s="5" t="str">
        <f t="shared" si="9"/>
        <v>Nein</v>
      </c>
      <c r="BZ45" s="5" t="str">
        <f t="shared" si="10"/>
        <v>Nein</v>
      </c>
      <c r="CA45" s="5" t="str">
        <f t="shared" si="11"/>
        <v>Nein</v>
      </c>
    </row>
    <row r="46" spans="1:79" x14ac:dyDescent="0.25">
      <c r="A46" s="3" t="s">
        <v>454</v>
      </c>
      <c r="B46" s="5" t="s">
        <v>5</v>
      </c>
      <c r="C46" s="5" t="s">
        <v>3</v>
      </c>
      <c r="D46" s="5" t="s">
        <v>3</v>
      </c>
      <c r="E46" s="5" t="s">
        <v>5</v>
      </c>
      <c r="F46" s="5" t="s">
        <v>5</v>
      </c>
      <c r="G46" s="5" t="s">
        <v>5</v>
      </c>
      <c r="H46" s="5" t="s">
        <v>5</v>
      </c>
      <c r="I46" s="5" t="s">
        <v>5</v>
      </c>
      <c r="J46" s="5" t="s">
        <v>5</v>
      </c>
      <c r="K46" s="5" t="s">
        <v>5</v>
      </c>
      <c r="L46" s="5" t="s">
        <v>5</v>
      </c>
      <c r="M46" s="5" t="s">
        <v>5</v>
      </c>
      <c r="N46" s="5" t="s">
        <v>5</v>
      </c>
      <c r="O46" s="5" t="s">
        <v>5</v>
      </c>
      <c r="P46" s="5" t="s">
        <v>5</v>
      </c>
      <c r="Q46" s="5" t="s">
        <v>5</v>
      </c>
      <c r="R46" s="5" t="s">
        <v>5</v>
      </c>
      <c r="S46" s="5" t="s">
        <v>5</v>
      </c>
      <c r="T46" s="5" t="s">
        <v>5</v>
      </c>
      <c r="U46" s="5" t="s">
        <v>5</v>
      </c>
      <c r="V46" s="5" t="s">
        <v>3</v>
      </c>
      <c r="W46" s="5" t="s">
        <v>3</v>
      </c>
      <c r="X46" s="5" t="s">
        <v>3</v>
      </c>
      <c r="Y46" s="5" t="s">
        <v>3</v>
      </c>
      <c r="Z46" s="5" t="s">
        <v>3</v>
      </c>
      <c r="AA46" s="5" t="s">
        <v>5</v>
      </c>
      <c r="AB46" s="5" t="s">
        <v>3</v>
      </c>
      <c r="AC46" s="5" t="s">
        <v>3</v>
      </c>
      <c r="AD46" s="5" t="s">
        <v>3</v>
      </c>
      <c r="AE46" s="5" t="s">
        <v>3</v>
      </c>
      <c r="AF46" s="5" t="s">
        <v>5</v>
      </c>
      <c r="AG46" s="5" t="s">
        <v>5</v>
      </c>
      <c r="AH46" s="5" t="s">
        <v>5</v>
      </c>
      <c r="AI46" s="5" t="s">
        <v>5</v>
      </c>
      <c r="AJ46" s="5" t="s">
        <v>5</v>
      </c>
      <c r="AK46" s="5" t="s">
        <v>5</v>
      </c>
      <c r="AL46" s="5" t="s">
        <v>5</v>
      </c>
      <c r="AM46" s="5" t="s">
        <v>5</v>
      </c>
      <c r="AN46" s="5" t="s">
        <v>5</v>
      </c>
      <c r="AO46" s="5" t="s">
        <v>5</v>
      </c>
      <c r="AP46" s="5" t="s">
        <v>5</v>
      </c>
      <c r="AQ46" s="5" t="s">
        <v>5</v>
      </c>
      <c r="AR46" s="5" t="s">
        <v>5</v>
      </c>
      <c r="AS46" s="5" t="s">
        <v>3</v>
      </c>
      <c r="AT46" s="5" t="s">
        <v>5</v>
      </c>
      <c r="AU46" s="5" t="s">
        <v>5</v>
      </c>
      <c r="AV46" s="5" t="s">
        <v>5</v>
      </c>
      <c r="AW46" s="5" t="s">
        <v>3</v>
      </c>
      <c r="AX46" s="5" t="s">
        <v>3</v>
      </c>
      <c r="AY46" s="5" t="s">
        <v>5</v>
      </c>
      <c r="AZ46" s="5" t="s">
        <v>3</v>
      </c>
      <c r="BA46" s="5" t="s">
        <v>3</v>
      </c>
      <c r="BB46" s="5" t="s">
        <v>3</v>
      </c>
      <c r="BC46" s="5" t="s">
        <v>3</v>
      </c>
      <c r="BD46" s="5" t="s">
        <v>3</v>
      </c>
      <c r="BE46" s="5" t="s">
        <v>3</v>
      </c>
      <c r="BF46" s="5" t="s">
        <v>3</v>
      </c>
      <c r="BG46" s="5" t="s">
        <v>3</v>
      </c>
      <c r="BH46" s="5" t="s">
        <v>3</v>
      </c>
      <c r="BI46" s="5" t="s">
        <v>3</v>
      </c>
      <c r="BJ46" s="5" t="s">
        <v>3</v>
      </c>
      <c r="BK46" s="5" t="s">
        <v>3</v>
      </c>
      <c r="BL46" s="5" t="s">
        <v>3</v>
      </c>
      <c r="BM46" s="5" t="s">
        <v>3</v>
      </c>
      <c r="BN46" s="5" t="s">
        <v>3</v>
      </c>
      <c r="BO46" s="5" t="s">
        <v>3</v>
      </c>
      <c r="BP46" s="5" t="s">
        <v>3</v>
      </c>
      <c r="BQ46" s="5" t="str">
        <f t="shared" si="1"/>
        <v>Nein</v>
      </c>
      <c r="BR46" s="5" t="str">
        <f t="shared" si="2"/>
        <v>Ja</v>
      </c>
      <c r="BS46" s="5" t="str">
        <f t="shared" si="3"/>
        <v>Ja</v>
      </c>
      <c r="BT46" s="5" t="str">
        <f t="shared" si="4"/>
        <v>Ja</v>
      </c>
      <c r="BU46" s="5" t="str">
        <f t="shared" si="5"/>
        <v>Nein</v>
      </c>
      <c r="BV46" s="5" t="str">
        <f t="shared" si="6"/>
        <v>Nein</v>
      </c>
      <c r="BW46" s="5" t="str">
        <f t="shared" si="7"/>
        <v>Ja</v>
      </c>
      <c r="BX46" s="5" t="str">
        <f t="shared" si="8"/>
        <v>Nein</v>
      </c>
      <c r="BY46" s="5" t="str">
        <f t="shared" si="9"/>
        <v>Nein</v>
      </c>
      <c r="BZ46" s="5" t="str">
        <f t="shared" si="10"/>
        <v>Nein</v>
      </c>
      <c r="CA46" s="5" t="str">
        <f t="shared" si="11"/>
        <v>Nein</v>
      </c>
    </row>
    <row r="47" spans="1:79" x14ac:dyDescent="0.25">
      <c r="A47" s="3" t="s">
        <v>456</v>
      </c>
      <c r="B47" s="5" t="s">
        <v>5</v>
      </c>
      <c r="C47" s="5" t="s">
        <v>3</v>
      </c>
      <c r="D47" s="5" t="s">
        <v>3</v>
      </c>
      <c r="E47" s="5" t="s">
        <v>5</v>
      </c>
      <c r="F47" s="5" t="s">
        <v>5</v>
      </c>
      <c r="G47" s="5" t="s">
        <v>5</v>
      </c>
      <c r="H47" s="5" t="s">
        <v>5</v>
      </c>
      <c r="I47" s="5" t="s">
        <v>5</v>
      </c>
      <c r="J47" s="5" t="s">
        <v>5</v>
      </c>
      <c r="K47" s="5" t="s">
        <v>5</v>
      </c>
      <c r="L47" s="5" t="s">
        <v>5</v>
      </c>
      <c r="M47" s="5" t="s">
        <v>5</v>
      </c>
      <c r="N47" s="5" t="s">
        <v>5</v>
      </c>
      <c r="O47" s="5" t="s">
        <v>5</v>
      </c>
      <c r="P47" s="5" t="s">
        <v>5</v>
      </c>
      <c r="Q47" s="5" t="s">
        <v>5</v>
      </c>
      <c r="R47" s="5" t="s">
        <v>5</v>
      </c>
      <c r="S47" s="5" t="s">
        <v>5</v>
      </c>
      <c r="T47" s="5" t="s">
        <v>5</v>
      </c>
      <c r="U47" s="5" t="s">
        <v>5</v>
      </c>
      <c r="V47" s="5" t="s">
        <v>3</v>
      </c>
      <c r="W47" s="5" t="s">
        <v>3</v>
      </c>
      <c r="X47" s="5" t="s">
        <v>3</v>
      </c>
      <c r="Y47" s="5" t="s">
        <v>3</v>
      </c>
      <c r="Z47" s="5" t="s">
        <v>3</v>
      </c>
      <c r="AA47" s="5" t="s">
        <v>5</v>
      </c>
      <c r="AB47" s="5" t="s">
        <v>3</v>
      </c>
      <c r="AC47" s="5" t="s">
        <v>3</v>
      </c>
      <c r="AD47" s="5" t="s">
        <v>3</v>
      </c>
      <c r="AE47" s="5" t="s">
        <v>3</v>
      </c>
      <c r="AF47" s="5" t="s">
        <v>5</v>
      </c>
      <c r="AG47" s="5" t="s">
        <v>5</v>
      </c>
      <c r="AH47" s="5" t="s">
        <v>5</v>
      </c>
      <c r="AI47" s="5" t="s">
        <v>5</v>
      </c>
      <c r="AJ47" s="5" t="s">
        <v>5</v>
      </c>
      <c r="AK47" s="5" t="s">
        <v>5</v>
      </c>
      <c r="AL47" s="5" t="s">
        <v>5</v>
      </c>
      <c r="AM47" s="5" t="s">
        <v>5</v>
      </c>
      <c r="AN47" s="5" t="s">
        <v>5</v>
      </c>
      <c r="AO47" s="5" t="s">
        <v>5</v>
      </c>
      <c r="AP47" s="5" t="s">
        <v>5</v>
      </c>
      <c r="AQ47" s="5" t="s">
        <v>5</v>
      </c>
      <c r="AR47" s="5" t="s">
        <v>5</v>
      </c>
      <c r="AS47" s="5" t="s">
        <v>3</v>
      </c>
      <c r="AT47" s="5" t="s">
        <v>5</v>
      </c>
      <c r="AU47" s="5" t="s">
        <v>5</v>
      </c>
      <c r="AV47" s="5" t="s">
        <v>5</v>
      </c>
      <c r="AW47" s="5" t="s">
        <v>3</v>
      </c>
      <c r="AX47" s="5" t="s">
        <v>3</v>
      </c>
      <c r="AY47" s="5" t="s">
        <v>5</v>
      </c>
      <c r="AZ47" s="5" t="s">
        <v>3</v>
      </c>
      <c r="BA47" s="5" t="s">
        <v>3</v>
      </c>
      <c r="BB47" s="5" t="s">
        <v>3</v>
      </c>
      <c r="BC47" s="5" t="s">
        <v>3</v>
      </c>
      <c r="BD47" s="5" t="s">
        <v>3</v>
      </c>
      <c r="BE47" s="5" t="s">
        <v>3</v>
      </c>
      <c r="BF47" s="5" t="s">
        <v>3</v>
      </c>
      <c r="BG47" s="5" t="s">
        <v>3</v>
      </c>
      <c r="BH47" s="5" t="s">
        <v>3</v>
      </c>
      <c r="BI47" s="5" t="s">
        <v>3</v>
      </c>
      <c r="BJ47" s="5" t="s">
        <v>3</v>
      </c>
      <c r="BK47" s="5" t="s">
        <v>3</v>
      </c>
      <c r="BL47" s="5" t="s">
        <v>3</v>
      </c>
      <c r="BM47" s="5" t="s">
        <v>3</v>
      </c>
      <c r="BN47" s="5" t="s">
        <v>3</v>
      </c>
      <c r="BO47" s="5" t="s">
        <v>3</v>
      </c>
      <c r="BP47" s="5" t="s">
        <v>3</v>
      </c>
      <c r="BQ47" s="5" t="str">
        <f t="shared" si="1"/>
        <v>Nein</v>
      </c>
      <c r="BR47" s="5" t="str">
        <f t="shared" si="2"/>
        <v>Ja</v>
      </c>
      <c r="BS47" s="5" t="str">
        <f t="shared" si="3"/>
        <v>Ja</v>
      </c>
      <c r="BT47" s="5" t="str">
        <f t="shared" si="4"/>
        <v>Ja</v>
      </c>
      <c r="BU47" s="5" t="str">
        <f t="shared" si="5"/>
        <v>Nein</v>
      </c>
      <c r="BV47" s="5" t="str">
        <f t="shared" si="6"/>
        <v>Nein</v>
      </c>
      <c r="BW47" s="5" t="str">
        <f t="shared" si="7"/>
        <v>Ja</v>
      </c>
      <c r="BX47" s="5" t="str">
        <f t="shared" si="8"/>
        <v>Nein</v>
      </c>
      <c r="BY47" s="5" t="str">
        <f t="shared" si="9"/>
        <v>Nein</v>
      </c>
      <c r="BZ47" s="5" t="str">
        <f t="shared" si="10"/>
        <v>Nein</v>
      </c>
      <c r="CA47" s="5" t="str">
        <f t="shared" si="11"/>
        <v>Nein</v>
      </c>
    </row>
    <row r="48" spans="1:79" x14ac:dyDescent="0.25">
      <c r="A48" s="3" t="s">
        <v>458</v>
      </c>
      <c r="B48" s="5" t="s">
        <v>5</v>
      </c>
      <c r="C48" s="5" t="s">
        <v>3</v>
      </c>
      <c r="D48" s="5" t="s">
        <v>3</v>
      </c>
      <c r="E48" s="5" t="s">
        <v>5</v>
      </c>
      <c r="F48" s="5" t="s">
        <v>5</v>
      </c>
      <c r="G48" s="5" t="s">
        <v>5</v>
      </c>
      <c r="H48" s="5" t="s">
        <v>5</v>
      </c>
      <c r="I48" s="5" t="s">
        <v>5</v>
      </c>
      <c r="J48" s="5" t="s">
        <v>5</v>
      </c>
      <c r="K48" s="5" t="s">
        <v>5</v>
      </c>
      <c r="L48" s="5" t="s">
        <v>5</v>
      </c>
      <c r="M48" s="5" t="s">
        <v>5</v>
      </c>
      <c r="N48" s="5" t="s">
        <v>5</v>
      </c>
      <c r="O48" s="5" t="s">
        <v>5</v>
      </c>
      <c r="P48" s="5" t="s">
        <v>5</v>
      </c>
      <c r="Q48" s="5" t="s">
        <v>5</v>
      </c>
      <c r="R48" s="5" t="s">
        <v>5</v>
      </c>
      <c r="S48" s="5" t="s">
        <v>5</v>
      </c>
      <c r="T48" s="5" t="s">
        <v>5</v>
      </c>
      <c r="U48" s="5" t="s">
        <v>5</v>
      </c>
      <c r="V48" s="5" t="s">
        <v>3</v>
      </c>
      <c r="W48" s="5" t="s">
        <v>3</v>
      </c>
      <c r="X48" s="5" t="s">
        <v>3</v>
      </c>
      <c r="Y48" s="5" t="s">
        <v>3</v>
      </c>
      <c r="Z48" s="5" t="s">
        <v>3</v>
      </c>
      <c r="AA48" s="5" t="s">
        <v>5</v>
      </c>
      <c r="AB48" s="5" t="s">
        <v>3</v>
      </c>
      <c r="AC48" s="5" t="s">
        <v>3</v>
      </c>
      <c r="AD48" s="5" t="s">
        <v>3</v>
      </c>
      <c r="AE48" s="5" t="s">
        <v>3</v>
      </c>
      <c r="AF48" s="5" t="s">
        <v>5</v>
      </c>
      <c r="AG48" s="5" t="s">
        <v>5</v>
      </c>
      <c r="AH48" s="5" t="s">
        <v>5</v>
      </c>
      <c r="AI48" s="5" t="s">
        <v>5</v>
      </c>
      <c r="AJ48" s="5" t="s">
        <v>5</v>
      </c>
      <c r="AK48" s="5" t="s">
        <v>5</v>
      </c>
      <c r="AL48" s="5" t="s">
        <v>5</v>
      </c>
      <c r="AM48" s="5" t="s">
        <v>5</v>
      </c>
      <c r="AN48" s="5" t="s">
        <v>5</v>
      </c>
      <c r="AO48" s="5" t="s">
        <v>5</v>
      </c>
      <c r="AP48" s="5" t="s">
        <v>5</v>
      </c>
      <c r="AQ48" s="5" t="s">
        <v>5</v>
      </c>
      <c r="AR48" s="5" t="s">
        <v>5</v>
      </c>
      <c r="AS48" s="5" t="s">
        <v>3</v>
      </c>
      <c r="AT48" s="5" t="s">
        <v>5</v>
      </c>
      <c r="AU48" s="5" t="s">
        <v>5</v>
      </c>
      <c r="AV48" s="5" t="s">
        <v>5</v>
      </c>
      <c r="AW48" s="5" t="s">
        <v>3</v>
      </c>
      <c r="AX48" s="5" t="s">
        <v>3</v>
      </c>
      <c r="AY48" s="5" t="s">
        <v>5</v>
      </c>
      <c r="AZ48" s="5" t="s">
        <v>3</v>
      </c>
      <c r="BA48" s="5" t="s">
        <v>3</v>
      </c>
      <c r="BB48" s="5" t="s">
        <v>3</v>
      </c>
      <c r="BC48" s="5" t="s">
        <v>3</v>
      </c>
      <c r="BD48" s="5" t="s">
        <v>3</v>
      </c>
      <c r="BE48" s="5" t="s">
        <v>3</v>
      </c>
      <c r="BF48" s="5" t="s">
        <v>3</v>
      </c>
      <c r="BG48" s="5" t="s">
        <v>3</v>
      </c>
      <c r="BH48" s="5" t="s">
        <v>3</v>
      </c>
      <c r="BI48" s="5" t="s">
        <v>3</v>
      </c>
      <c r="BJ48" s="5" t="s">
        <v>3</v>
      </c>
      <c r="BK48" s="5" t="s">
        <v>3</v>
      </c>
      <c r="BL48" s="5" t="s">
        <v>3</v>
      </c>
      <c r="BM48" s="5" t="s">
        <v>3</v>
      </c>
      <c r="BN48" s="5" t="s">
        <v>3</v>
      </c>
      <c r="BO48" s="5" t="s">
        <v>3</v>
      </c>
      <c r="BP48" s="5" t="s">
        <v>3</v>
      </c>
      <c r="BQ48" s="5" t="str">
        <f t="shared" si="1"/>
        <v>Nein</v>
      </c>
      <c r="BR48" s="5" t="str">
        <f t="shared" si="2"/>
        <v>Ja</v>
      </c>
      <c r="BS48" s="5" t="str">
        <f t="shared" si="3"/>
        <v>Ja</v>
      </c>
      <c r="BT48" s="5" t="str">
        <f t="shared" si="4"/>
        <v>Ja</v>
      </c>
      <c r="BU48" s="5" t="str">
        <f t="shared" si="5"/>
        <v>Nein</v>
      </c>
      <c r="BV48" s="5" t="str">
        <f t="shared" si="6"/>
        <v>Nein</v>
      </c>
      <c r="BW48" s="5" t="str">
        <f t="shared" si="7"/>
        <v>Ja</v>
      </c>
      <c r="BX48" s="5" t="str">
        <f t="shared" si="8"/>
        <v>Nein</v>
      </c>
      <c r="BY48" s="5" t="str">
        <f t="shared" si="9"/>
        <v>Nein</v>
      </c>
      <c r="BZ48" s="5" t="str">
        <f t="shared" si="10"/>
        <v>Nein</v>
      </c>
      <c r="CA48" s="5" t="str">
        <f t="shared" si="11"/>
        <v>Nein</v>
      </c>
    </row>
    <row r="49" spans="1:79" x14ac:dyDescent="0.25">
      <c r="A49" s="3" t="s">
        <v>459</v>
      </c>
      <c r="B49" s="5" t="s">
        <v>5</v>
      </c>
      <c r="C49" s="5" t="s">
        <v>3</v>
      </c>
      <c r="D49" s="5" t="s">
        <v>3</v>
      </c>
      <c r="E49" s="5" t="s">
        <v>5</v>
      </c>
      <c r="F49" s="5" t="s">
        <v>5</v>
      </c>
      <c r="G49" s="5" t="s">
        <v>5</v>
      </c>
      <c r="H49" s="5" t="s">
        <v>5</v>
      </c>
      <c r="I49" s="5" t="s">
        <v>5</v>
      </c>
      <c r="J49" s="5" t="s">
        <v>5</v>
      </c>
      <c r="K49" s="5" t="s">
        <v>5</v>
      </c>
      <c r="L49" s="5" t="s">
        <v>5</v>
      </c>
      <c r="M49" s="5" t="s">
        <v>5</v>
      </c>
      <c r="N49" s="5" t="s">
        <v>5</v>
      </c>
      <c r="O49" s="5" t="s">
        <v>5</v>
      </c>
      <c r="P49" s="5" t="s">
        <v>5</v>
      </c>
      <c r="Q49" s="5" t="s">
        <v>5</v>
      </c>
      <c r="R49" s="5" t="s">
        <v>5</v>
      </c>
      <c r="S49" s="5" t="s">
        <v>5</v>
      </c>
      <c r="T49" s="5" t="s">
        <v>5</v>
      </c>
      <c r="U49" s="5" t="s">
        <v>5</v>
      </c>
      <c r="V49" s="5" t="s">
        <v>3</v>
      </c>
      <c r="W49" s="5" t="s">
        <v>3</v>
      </c>
      <c r="X49" s="5" t="s">
        <v>3</v>
      </c>
      <c r="Y49" s="5" t="s">
        <v>3</v>
      </c>
      <c r="Z49" s="5" t="s">
        <v>3</v>
      </c>
      <c r="AA49" s="5" t="s">
        <v>5</v>
      </c>
      <c r="AB49" s="5" t="s">
        <v>3</v>
      </c>
      <c r="AC49" s="5" t="s">
        <v>3</v>
      </c>
      <c r="AD49" s="5" t="s">
        <v>3</v>
      </c>
      <c r="AE49" s="5" t="s">
        <v>3</v>
      </c>
      <c r="AF49" s="5" t="s">
        <v>5</v>
      </c>
      <c r="AG49" s="5" t="s">
        <v>5</v>
      </c>
      <c r="AH49" s="5" t="s">
        <v>5</v>
      </c>
      <c r="AI49" s="5" t="s">
        <v>5</v>
      </c>
      <c r="AJ49" s="5" t="s">
        <v>5</v>
      </c>
      <c r="AK49" s="5" t="s">
        <v>5</v>
      </c>
      <c r="AL49" s="5" t="s">
        <v>5</v>
      </c>
      <c r="AM49" s="5" t="s">
        <v>5</v>
      </c>
      <c r="AN49" s="5" t="s">
        <v>5</v>
      </c>
      <c r="AO49" s="5" t="s">
        <v>5</v>
      </c>
      <c r="AP49" s="5" t="s">
        <v>5</v>
      </c>
      <c r="AQ49" s="5" t="s">
        <v>5</v>
      </c>
      <c r="AR49" s="5" t="s">
        <v>5</v>
      </c>
      <c r="AS49" s="5" t="s">
        <v>3</v>
      </c>
      <c r="AT49" s="5" t="s">
        <v>5</v>
      </c>
      <c r="AU49" s="5" t="s">
        <v>5</v>
      </c>
      <c r="AV49" s="5" t="s">
        <v>5</v>
      </c>
      <c r="AW49" s="5" t="s">
        <v>3</v>
      </c>
      <c r="AX49" s="5" t="s">
        <v>3</v>
      </c>
      <c r="AY49" s="5" t="s">
        <v>5</v>
      </c>
      <c r="AZ49" s="5" t="s">
        <v>3</v>
      </c>
      <c r="BA49" s="5" t="s">
        <v>3</v>
      </c>
      <c r="BB49" s="5" t="s">
        <v>3</v>
      </c>
      <c r="BC49" s="5" t="s">
        <v>3</v>
      </c>
      <c r="BD49" s="5" t="s">
        <v>3</v>
      </c>
      <c r="BE49" s="5" t="s">
        <v>3</v>
      </c>
      <c r="BF49" s="5" t="s">
        <v>3</v>
      </c>
      <c r="BG49" s="5" t="s">
        <v>3</v>
      </c>
      <c r="BH49" s="5" t="s">
        <v>3</v>
      </c>
      <c r="BI49" s="5" t="s">
        <v>3</v>
      </c>
      <c r="BJ49" s="5" t="s">
        <v>3</v>
      </c>
      <c r="BK49" s="5" t="s">
        <v>3</v>
      </c>
      <c r="BL49" s="5" t="s">
        <v>3</v>
      </c>
      <c r="BM49" s="5" t="s">
        <v>3</v>
      </c>
      <c r="BN49" s="5" t="s">
        <v>3</v>
      </c>
      <c r="BO49" s="5" t="s">
        <v>3</v>
      </c>
      <c r="BP49" s="5" t="s">
        <v>3</v>
      </c>
      <c r="BQ49" s="5" t="str">
        <f t="shared" si="1"/>
        <v>Nein</v>
      </c>
      <c r="BR49" s="5" t="str">
        <f t="shared" si="2"/>
        <v>Ja</v>
      </c>
      <c r="BS49" s="5" t="str">
        <f t="shared" si="3"/>
        <v>Ja</v>
      </c>
      <c r="BT49" s="5" t="str">
        <f t="shared" si="4"/>
        <v>Ja</v>
      </c>
      <c r="BU49" s="5" t="str">
        <f t="shared" si="5"/>
        <v>Nein</v>
      </c>
      <c r="BV49" s="5" t="str">
        <f t="shared" si="6"/>
        <v>Nein</v>
      </c>
      <c r="BW49" s="5" t="str">
        <f t="shared" si="7"/>
        <v>Ja</v>
      </c>
      <c r="BX49" s="5" t="str">
        <f t="shared" si="8"/>
        <v>Nein</v>
      </c>
      <c r="BY49" s="5" t="str">
        <f t="shared" si="9"/>
        <v>Nein</v>
      </c>
      <c r="BZ49" s="5" t="str">
        <f t="shared" si="10"/>
        <v>Nein</v>
      </c>
      <c r="CA49" s="5" t="str">
        <f t="shared" si="11"/>
        <v>Nein</v>
      </c>
    </row>
    <row r="50" spans="1:79" x14ac:dyDescent="0.25">
      <c r="A50" s="3" t="s">
        <v>461</v>
      </c>
      <c r="B50" s="5" t="s">
        <v>5</v>
      </c>
      <c r="C50" s="5" t="s">
        <v>3</v>
      </c>
      <c r="D50" s="5" t="s">
        <v>3</v>
      </c>
      <c r="E50" s="5" t="s">
        <v>5</v>
      </c>
      <c r="F50" s="5" t="s">
        <v>5</v>
      </c>
      <c r="G50" s="5" t="s">
        <v>5</v>
      </c>
      <c r="H50" s="5" t="s">
        <v>5</v>
      </c>
      <c r="I50" s="5" t="s">
        <v>5</v>
      </c>
      <c r="J50" s="5" t="s">
        <v>5</v>
      </c>
      <c r="K50" s="5" t="s">
        <v>5</v>
      </c>
      <c r="L50" s="5" t="s">
        <v>5</v>
      </c>
      <c r="M50" s="5" t="s">
        <v>5</v>
      </c>
      <c r="N50" s="5" t="s">
        <v>5</v>
      </c>
      <c r="O50" s="5" t="s">
        <v>5</v>
      </c>
      <c r="P50" s="5" t="s">
        <v>5</v>
      </c>
      <c r="Q50" s="5" t="s">
        <v>5</v>
      </c>
      <c r="R50" s="5" t="s">
        <v>5</v>
      </c>
      <c r="S50" s="5" t="s">
        <v>5</v>
      </c>
      <c r="T50" s="5" t="s">
        <v>5</v>
      </c>
      <c r="U50" s="5" t="s">
        <v>5</v>
      </c>
      <c r="V50" s="5" t="s">
        <v>3</v>
      </c>
      <c r="W50" s="5" t="s">
        <v>3</v>
      </c>
      <c r="X50" s="5" t="s">
        <v>3</v>
      </c>
      <c r="Y50" s="5" t="s">
        <v>3</v>
      </c>
      <c r="Z50" s="5" t="s">
        <v>3</v>
      </c>
      <c r="AA50" s="5" t="s">
        <v>5</v>
      </c>
      <c r="AB50" s="5" t="s">
        <v>3</v>
      </c>
      <c r="AC50" s="5" t="s">
        <v>3</v>
      </c>
      <c r="AD50" s="5" t="s">
        <v>3</v>
      </c>
      <c r="AE50" s="5" t="s">
        <v>3</v>
      </c>
      <c r="AF50" s="5" t="s">
        <v>5</v>
      </c>
      <c r="AG50" s="5" t="s">
        <v>5</v>
      </c>
      <c r="AH50" s="5" t="s">
        <v>5</v>
      </c>
      <c r="AI50" s="5" t="s">
        <v>5</v>
      </c>
      <c r="AJ50" s="5" t="s">
        <v>5</v>
      </c>
      <c r="AK50" s="5" t="s">
        <v>5</v>
      </c>
      <c r="AL50" s="5" t="s">
        <v>5</v>
      </c>
      <c r="AM50" s="5" t="s">
        <v>5</v>
      </c>
      <c r="AN50" s="5" t="s">
        <v>5</v>
      </c>
      <c r="AO50" s="5" t="s">
        <v>5</v>
      </c>
      <c r="AP50" s="5" t="s">
        <v>5</v>
      </c>
      <c r="AQ50" s="5" t="s">
        <v>5</v>
      </c>
      <c r="AR50" s="5" t="s">
        <v>5</v>
      </c>
      <c r="AS50" s="5" t="s">
        <v>3</v>
      </c>
      <c r="AT50" s="5" t="s">
        <v>5</v>
      </c>
      <c r="AU50" s="5" t="s">
        <v>5</v>
      </c>
      <c r="AV50" s="5" t="s">
        <v>5</v>
      </c>
      <c r="AW50" s="5" t="s">
        <v>3</v>
      </c>
      <c r="AX50" s="5" t="s">
        <v>3</v>
      </c>
      <c r="AY50" s="5" t="s">
        <v>5</v>
      </c>
      <c r="AZ50" s="5" t="s">
        <v>3</v>
      </c>
      <c r="BA50" s="5" t="s">
        <v>3</v>
      </c>
      <c r="BB50" s="5" t="s">
        <v>3</v>
      </c>
      <c r="BC50" s="5" t="s">
        <v>3</v>
      </c>
      <c r="BD50" s="5" t="s">
        <v>3</v>
      </c>
      <c r="BE50" s="5" t="s">
        <v>3</v>
      </c>
      <c r="BF50" s="5" t="s">
        <v>3</v>
      </c>
      <c r="BG50" s="5" t="s">
        <v>3</v>
      </c>
      <c r="BH50" s="5" t="s">
        <v>3</v>
      </c>
      <c r="BI50" s="5" t="s">
        <v>3</v>
      </c>
      <c r="BJ50" s="5" t="s">
        <v>3</v>
      </c>
      <c r="BK50" s="5" t="s">
        <v>3</v>
      </c>
      <c r="BL50" s="5" t="s">
        <v>3</v>
      </c>
      <c r="BM50" s="5" t="s">
        <v>3</v>
      </c>
      <c r="BN50" s="5" t="s">
        <v>3</v>
      </c>
      <c r="BO50" s="5" t="s">
        <v>3</v>
      </c>
      <c r="BP50" s="5" t="s">
        <v>3</v>
      </c>
      <c r="BQ50" s="5" t="str">
        <f t="shared" si="1"/>
        <v>Nein</v>
      </c>
      <c r="BR50" s="5" t="str">
        <f t="shared" si="2"/>
        <v>Ja</v>
      </c>
      <c r="BS50" s="5" t="str">
        <f t="shared" si="3"/>
        <v>Ja</v>
      </c>
      <c r="BT50" s="5" t="str">
        <f t="shared" si="4"/>
        <v>Ja</v>
      </c>
      <c r="BU50" s="5" t="str">
        <f t="shared" si="5"/>
        <v>Nein</v>
      </c>
      <c r="BV50" s="5" t="str">
        <f t="shared" si="6"/>
        <v>Nein</v>
      </c>
      <c r="BW50" s="5" t="str">
        <f t="shared" si="7"/>
        <v>Ja</v>
      </c>
      <c r="BX50" s="5" t="str">
        <f t="shared" si="8"/>
        <v>Nein</v>
      </c>
      <c r="BY50" s="5" t="str">
        <f t="shared" si="9"/>
        <v>Nein</v>
      </c>
      <c r="BZ50" s="5" t="str">
        <f t="shared" si="10"/>
        <v>Nein</v>
      </c>
      <c r="CA50" s="5" t="str">
        <f t="shared" si="11"/>
        <v>Nein</v>
      </c>
    </row>
    <row r="51" spans="1:79" x14ac:dyDescent="0.25">
      <c r="A51" s="3" t="s">
        <v>463</v>
      </c>
      <c r="B51" s="5" t="s">
        <v>5</v>
      </c>
      <c r="C51" s="5" t="s">
        <v>3</v>
      </c>
      <c r="D51" s="5" t="s">
        <v>3</v>
      </c>
      <c r="E51" s="5" t="s">
        <v>5</v>
      </c>
      <c r="F51" s="5" t="s">
        <v>5</v>
      </c>
      <c r="G51" s="5" t="s">
        <v>5</v>
      </c>
      <c r="H51" s="5" t="s">
        <v>5</v>
      </c>
      <c r="I51" s="5" t="s">
        <v>5</v>
      </c>
      <c r="J51" s="5" t="s">
        <v>5</v>
      </c>
      <c r="K51" s="5" t="s">
        <v>5</v>
      </c>
      <c r="L51" s="5" t="s">
        <v>5</v>
      </c>
      <c r="M51" s="5" t="s">
        <v>5</v>
      </c>
      <c r="N51" s="5" t="s">
        <v>5</v>
      </c>
      <c r="O51" s="5" t="s">
        <v>5</v>
      </c>
      <c r="P51" s="5" t="s">
        <v>5</v>
      </c>
      <c r="Q51" s="5" t="s">
        <v>5</v>
      </c>
      <c r="R51" s="5" t="s">
        <v>5</v>
      </c>
      <c r="S51" s="5" t="s">
        <v>5</v>
      </c>
      <c r="T51" s="5" t="s">
        <v>5</v>
      </c>
      <c r="U51" s="5" t="s">
        <v>5</v>
      </c>
      <c r="V51" s="5" t="s">
        <v>3</v>
      </c>
      <c r="W51" s="5" t="s">
        <v>3</v>
      </c>
      <c r="X51" s="5" t="s">
        <v>3</v>
      </c>
      <c r="Y51" s="5" t="s">
        <v>3</v>
      </c>
      <c r="Z51" s="5" t="s">
        <v>3</v>
      </c>
      <c r="AA51" s="5" t="s">
        <v>5</v>
      </c>
      <c r="AB51" s="5" t="s">
        <v>3</v>
      </c>
      <c r="AC51" s="5" t="s">
        <v>3</v>
      </c>
      <c r="AD51" s="5" t="s">
        <v>3</v>
      </c>
      <c r="AE51" s="5" t="s">
        <v>3</v>
      </c>
      <c r="AF51" s="5" t="s">
        <v>5</v>
      </c>
      <c r="AG51" s="5" t="s">
        <v>5</v>
      </c>
      <c r="AH51" s="5" t="s">
        <v>5</v>
      </c>
      <c r="AI51" s="5" t="s">
        <v>5</v>
      </c>
      <c r="AJ51" s="5" t="s">
        <v>5</v>
      </c>
      <c r="AK51" s="5" t="s">
        <v>5</v>
      </c>
      <c r="AL51" s="5" t="s">
        <v>5</v>
      </c>
      <c r="AM51" s="5" t="s">
        <v>5</v>
      </c>
      <c r="AN51" s="5" t="s">
        <v>5</v>
      </c>
      <c r="AO51" s="5" t="s">
        <v>5</v>
      </c>
      <c r="AP51" s="5" t="s">
        <v>5</v>
      </c>
      <c r="AQ51" s="5" t="s">
        <v>5</v>
      </c>
      <c r="AR51" s="5" t="s">
        <v>5</v>
      </c>
      <c r="AS51" s="5" t="s">
        <v>3</v>
      </c>
      <c r="AT51" s="5" t="s">
        <v>5</v>
      </c>
      <c r="AU51" s="5" t="s">
        <v>5</v>
      </c>
      <c r="AV51" s="5" t="s">
        <v>5</v>
      </c>
      <c r="AW51" s="5" t="s">
        <v>5</v>
      </c>
      <c r="AX51" s="5" t="s">
        <v>3</v>
      </c>
      <c r="AY51" s="5" t="s">
        <v>5</v>
      </c>
      <c r="AZ51" s="5" t="s">
        <v>3</v>
      </c>
      <c r="BA51" s="5" t="s">
        <v>3</v>
      </c>
      <c r="BB51" s="5" t="s">
        <v>3</v>
      </c>
      <c r="BC51" s="5" t="s">
        <v>3</v>
      </c>
      <c r="BD51" s="5" t="s">
        <v>3</v>
      </c>
      <c r="BE51" s="5" t="s">
        <v>3</v>
      </c>
      <c r="BF51" s="5" t="s">
        <v>3</v>
      </c>
      <c r="BG51" s="5" t="s">
        <v>3</v>
      </c>
      <c r="BH51" s="5" t="s">
        <v>3</v>
      </c>
      <c r="BI51" s="5" t="s">
        <v>3</v>
      </c>
      <c r="BJ51" s="5" t="s">
        <v>3</v>
      </c>
      <c r="BK51" s="5" t="s">
        <v>3</v>
      </c>
      <c r="BL51" s="5" t="s">
        <v>3</v>
      </c>
      <c r="BM51" s="5" t="s">
        <v>3</v>
      </c>
      <c r="BN51" s="5" t="s">
        <v>3</v>
      </c>
      <c r="BO51" s="5" t="s">
        <v>3</v>
      </c>
      <c r="BP51" s="5" t="s">
        <v>3</v>
      </c>
      <c r="BQ51" s="5" t="str">
        <f t="shared" si="1"/>
        <v>Nein</v>
      </c>
      <c r="BR51" s="5" t="str">
        <f t="shared" si="2"/>
        <v>Ja</v>
      </c>
      <c r="BS51" s="5" t="str">
        <f t="shared" si="3"/>
        <v>Ja</v>
      </c>
      <c r="BT51" s="5" t="str">
        <f t="shared" si="4"/>
        <v>Ja</v>
      </c>
      <c r="BU51" s="5" t="str">
        <f t="shared" si="5"/>
        <v>Ja</v>
      </c>
      <c r="BV51" s="5" t="str">
        <f t="shared" si="6"/>
        <v>Nein</v>
      </c>
      <c r="BW51" s="5" t="str">
        <f t="shared" si="7"/>
        <v>Ja</v>
      </c>
      <c r="BX51" s="5" t="str">
        <f t="shared" si="8"/>
        <v>Nein</v>
      </c>
      <c r="BY51" s="5" t="str">
        <f t="shared" si="9"/>
        <v>Nein</v>
      </c>
      <c r="BZ51" s="5" t="str">
        <f t="shared" si="10"/>
        <v>Nein</v>
      </c>
      <c r="CA51" s="5" t="str">
        <f t="shared" si="11"/>
        <v>Nein</v>
      </c>
    </row>
    <row r="52" spans="1:79" x14ac:dyDescent="0.25">
      <c r="A52" s="3" t="s">
        <v>464</v>
      </c>
      <c r="B52" s="5" t="s">
        <v>5</v>
      </c>
      <c r="C52" s="5" t="s">
        <v>3</v>
      </c>
      <c r="D52" s="5" t="s">
        <v>3</v>
      </c>
      <c r="E52" s="5" t="s">
        <v>5</v>
      </c>
      <c r="F52" s="5" t="s">
        <v>5</v>
      </c>
      <c r="G52" s="5" t="s">
        <v>5</v>
      </c>
      <c r="H52" s="5" t="s">
        <v>5</v>
      </c>
      <c r="I52" s="5" t="s">
        <v>5</v>
      </c>
      <c r="J52" s="5" t="s">
        <v>5</v>
      </c>
      <c r="K52" s="5" t="s">
        <v>5</v>
      </c>
      <c r="L52" s="5" t="s">
        <v>5</v>
      </c>
      <c r="M52" s="5" t="s">
        <v>5</v>
      </c>
      <c r="N52" s="5" t="s">
        <v>5</v>
      </c>
      <c r="O52" s="5" t="s">
        <v>5</v>
      </c>
      <c r="P52" s="5" t="s">
        <v>5</v>
      </c>
      <c r="Q52" s="5" t="s">
        <v>5</v>
      </c>
      <c r="R52" s="5" t="s">
        <v>5</v>
      </c>
      <c r="S52" s="5" t="s">
        <v>5</v>
      </c>
      <c r="T52" s="5" t="s">
        <v>5</v>
      </c>
      <c r="U52" s="5" t="s">
        <v>5</v>
      </c>
      <c r="V52" s="5" t="s">
        <v>3</v>
      </c>
      <c r="W52" s="5" t="s">
        <v>3</v>
      </c>
      <c r="X52" s="5" t="s">
        <v>3</v>
      </c>
      <c r="Y52" s="5" t="s">
        <v>3</v>
      </c>
      <c r="Z52" s="5" t="s">
        <v>3</v>
      </c>
      <c r="AA52" s="5" t="s">
        <v>5</v>
      </c>
      <c r="AB52" s="5" t="s">
        <v>3</v>
      </c>
      <c r="AC52" s="5" t="s">
        <v>3</v>
      </c>
      <c r="AD52" s="5" t="s">
        <v>3</v>
      </c>
      <c r="AE52" s="5" t="s">
        <v>3</v>
      </c>
      <c r="AF52" s="5" t="s">
        <v>5</v>
      </c>
      <c r="AG52" s="5" t="s">
        <v>5</v>
      </c>
      <c r="AH52" s="5" t="s">
        <v>5</v>
      </c>
      <c r="AI52" s="5" t="s">
        <v>5</v>
      </c>
      <c r="AJ52" s="5" t="s">
        <v>5</v>
      </c>
      <c r="AK52" s="5" t="s">
        <v>5</v>
      </c>
      <c r="AL52" s="5" t="s">
        <v>5</v>
      </c>
      <c r="AM52" s="5" t="s">
        <v>5</v>
      </c>
      <c r="AN52" s="5" t="s">
        <v>5</v>
      </c>
      <c r="AO52" s="5" t="s">
        <v>5</v>
      </c>
      <c r="AP52" s="5" t="s">
        <v>5</v>
      </c>
      <c r="AQ52" s="5" t="s">
        <v>5</v>
      </c>
      <c r="AR52" s="5" t="s">
        <v>5</v>
      </c>
      <c r="AS52" s="5" t="s">
        <v>3</v>
      </c>
      <c r="AT52" s="5" t="s">
        <v>5</v>
      </c>
      <c r="AU52" s="5" t="s">
        <v>5</v>
      </c>
      <c r="AV52" s="5" t="s">
        <v>5</v>
      </c>
      <c r="AW52" s="5" t="s">
        <v>3</v>
      </c>
      <c r="AX52" s="5" t="s">
        <v>3</v>
      </c>
      <c r="AY52" s="5" t="s">
        <v>5</v>
      </c>
      <c r="AZ52" s="5" t="s">
        <v>3</v>
      </c>
      <c r="BA52" s="5" t="s">
        <v>3</v>
      </c>
      <c r="BB52" s="5" t="s">
        <v>3</v>
      </c>
      <c r="BC52" s="5" t="s">
        <v>3</v>
      </c>
      <c r="BD52" s="5" t="s">
        <v>3</v>
      </c>
      <c r="BE52" s="5" t="s">
        <v>3</v>
      </c>
      <c r="BF52" s="5" t="s">
        <v>3</v>
      </c>
      <c r="BG52" s="5" t="s">
        <v>3</v>
      </c>
      <c r="BH52" s="5" t="s">
        <v>3</v>
      </c>
      <c r="BI52" s="5" t="s">
        <v>3</v>
      </c>
      <c r="BJ52" s="5" t="s">
        <v>3</v>
      </c>
      <c r="BK52" s="5" t="s">
        <v>3</v>
      </c>
      <c r="BL52" s="5" t="s">
        <v>3</v>
      </c>
      <c r="BM52" s="5" t="s">
        <v>3</v>
      </c>
      <c r="BN52" s="5" t="s">
        <v>3</v>
      </c>
      <c r="BO52" s="5" t="s">
        <v>3</v>
      </c>
      <c r="BP52" s="5" t="s">
        <v>3</v>
      </c>
      <c r="BQ52" s="5" t="str">
        <f t="shared" si="1"/>
        <v>Nein</v>
      </c>
      <c r="BR52" s="5" t="str">
        <f t="shared" si="2"/>
        <v>Ja</v>
      </c>
      <c r="BS52" s="5" t="str">
        <f t="shared" si="3"/>
        <v>Ja</v>
      </c>
      <c r="BT52" s="5" t="str">
        <f t="shared" si="4"/>
        <v>Ja</v>
      </c>
      <c r="BU52" s="5" t="str">
        <f t="shared" si="5"/>
        <v>Nein</v>
      </c>
      <c r="BV52" s="5" t="str">
        <f t="shared" si="6"/>
        <v>Nein</v>
      </c>
      <c r="BW52" s="5" t="str">
        <f t="shared" si="7"/>
        <v>Ja</v>
      </c>
      <c r="BX52" s="5" t="str">
        <f t="shared" si="8"/>
        <v>Nein</v>
      </c>
      <c r="BY52" s="5" t="str">
        <f t="shared" si="9"/>
        <v>Nein</v>
      </c>
      <c r="BZ52" s="5" t="str">
        <f t="shared" si="10"/>
        <v>Nein</v>
      </c>
      <c r="CA52" s="5" t="str">
        <f t="shared" si="11"/>
        <v>Nein</v>
      </c>
    </row>
    <row r="53" spans="1:79" x14ac:dyDescent="0.25">
      <c r="A53" s="3" t="s">
        <v>232</v>
      </c>
      <c r="B53" s="5" t="s">
        <v>5</v>
      </c>
      <c r="C53" s="5" t="s">
        <v>3</v>
      </c>
      <c r="D53" s="5" t="s">
        <v>3</v>
      </c>
      <c r="E53" s="5" t="s">
        <v>5</v>
      </c>
      <c r="F53" s="5" t="s">
        <v>5</v>
      </c>
      <c r="G53" s="5" t="s">
        <v>5</v>
      </c>
      <c r="H53" s="5" t="s">
        <v>5</v>
      </c>
      <c r="I53" s="5" t="s">
        <v>5</v>
      </c>
      <c r="J53" s="5" t="s">
        <v>5</v>
      </c>
      <c r="K53" s="5" t="s">
        <v>5</v>
      </c>
      <c r="L53" s="5" t="s">
        <v>5</v>
      </c>
      <c r="M53" s="5" t="s">
        <v>5</v>
      </c>
      <c r="N53" s="5" t="s">
        <v>5</v>
      </c>
      <c r="O53" s="5" t="s">
        <v>5</v>
      </c>
      <c r="P53" s="5" t="s">
        <v>5</v>
      </c>
      <c r="Q53" s="5" t="s">
        <v>5</v>
      </c>
      <c r="R53" s="5" t="s">
        <v>5</v>
      </c>
      <c r="S53" s="5" t="s">
        <v>5</v>
      </c>
      <c r="T53" s="5" t="s">
        <v>5</v>
      </c>
      <c r="U53" s="5" t="s">
        <v>5</v>
      </c>
      <c r="V53" s="5" t="s">
        <v>3</v>
      </c>
      <c r="W53" s="5" t="s">
        <v>3</v>
      </c>
      <c r="X53" s="5" t="s">
        <v>3</v>
      </c>
      <c r="Y53" s="5" t="s">
        <v>3</v>
      </c>
      <c r="Z53" s="5" t="s">
        <v>3</v>
      </c>
      <c r="AA53" s="5" t="s">
        <v>5</v>
      </c>
      <c r="AB53" s="5" t="s">
        <v>3</v>
      </c>
      <c r="AC53" s="5" t="s">
        <v>3</v>
      </c>
      <c r="AD53" s="5" t="s">
        <v>3</v>
      </c>
      <c r="AE53" s="5" t="s">
        <v>3</v>
      </c>
      <c r="AF53" s="5" t="s">
        <v>5</v>
      </c>
      <c r="AG53" s="5" t="s">
        <v>5</v>
      </c>
      <c r="AH53" s="5" t="s">
        <v>5</v>
      </c>
      <c r="AI53" s="5" t="s">
        <v>5</v>
      </c>
      <c r="AJ53" s="5" t="s">
        <v>5</v>
      </c>
      <c r="AK53" s="5" t="s">
        <v>5</v>
      </c>
      <c r="AL53" s="5" t="s">
        <v>5</v>
      </c>
      <c r="AM53" s="5" t="s">
        <v>5</v>
      </c>
      <c r="AN53" s="5" t="s">
        <v>5</v>
      </c>
      <c r="AO53" s="5" t="s">
        <v>5</v>
      </c>
      <c r="AP53" s="5" t="s">
        <v>5</v>
      </c>
      <c r="AQ53" s="5" t="s">
        <v>5</v>
      </c>
      <c r="AR53" s="5" t="s">
        <v>5</v>
      </c>
      <c r="AS53" s="5" t="s">
        <v>3</v>
      </c>
      <c r="AT53" s="5" t="s">
        <v>5</v>
      </c>
      <c r="AU53" s="5" t="s">
        <v>5</v>
      </c>
      <c r="AV53" s="5" t="s">
        <v>5</v>
      </c>
      <c r="AW53" s="5" t="s">
        <v>5</v>
      </c>
      <c r="AX53" s="5" t="s">
        <v>3</v>
      </c>
      <c r="AY53" s="5" t="s">
        <v>5</v>
      </c>
      <c r="AZ53" s="5" t="s">
        <v>3</v>
      </c>
      <c r="BA53" s="5" t="s">
        <v>3</v>
      </c>
      <c r="BB53" s="5" t="s">
        <v>3</v>
      </c>
      <c r="BC53" s="5" t="s">
        <v>3</v>
      </c>
      <c r="BD53" s="5" t="s">
        <v>3</v>
      </c>
      <c r="BE53" s="5" t="s">
        <v>3</v>
      </c>
      <c r="BF53" s="5" t="s">
        <v>3</v>
      </c>
      <c r="BG53" s="5" t="s">
        <v>3</v>
      </c>
      <c r="BH53" s="5" t="s">
        <v>3</v>
      </c>
      <c r="BI53" s="5" t="s">
        <v>3</v>
      </c>
      <c r="BJ53" s="5" t="s">
        <v>3</v>
      </c>
      <c r="BK53" s="5" t="s">
        <v>3</v>
      </c>
      <c r="BL53" s="5" t="s">
        <v>3</v>
      </c>
      <c r="BM53" s="5" t="s">
        <v>3</v>
      </c>
      <c r="BN53" s="5" t="s">
        <v>3</v>
      </c>
      <c r="BO53" s="5" t="s">
        <v>3</v>
      </c>
      <c r="BP53" s="5" t="s">
        <v>3</v>
      </c>
      <c r="BQ53" s="5" t="str">
        <f t="shared" si="1"/>
        <v>Nein</v>
      </c>
      <c r="BR53" s="5" t="str">
        <f t="shared" si="2"/>
        <v>Ja</v>
      </c>
      <c r="BS53" s="5" t="str">
        <f t="shared" si="3"/>
        <v>Ja</v>
      </c>
      <c r="BT53" s="5" t="str">
        <f t="shared" si="4"/>
        <v>Ja</v>
      </c>
      <c r="BU53" s="5" t="str">
        <f t="shared" si="5"/>
        <v>Ja</v>
      </c>
      <c r="BV53" s="5" t="str">
        <f t="shared" si="6"/>
        <v>Nein</v>
      </c>
      <c r="BW53" s="5" t="str">
        <f t="shared" si="7"/>
        <v>Ja</v>
      </c>
      <c r="BX53" s="5" t="str">
        <f t="shared" si="8"/>
        <v>Nein</v>
      </c>
      <c r="BY53" s="5" t="str">
        <f t="shared" si="9"/>
        <v>Nein</v>
      </c>
      <c r="BZ53" s="5" t="str">
        <f t="shared" si="10"/>
        <v>Nein</v>
      </c>
      <c r="CA53" s="5" t="str">
        <f t="shared" si="11"/>
        <v>Nein</v>
      </c>
    </row>
    <row r="54" spans="1:79" x14ac:dyDescent="0.25">
      <c r="A54" s="3" t="s">
        <v>465</v>
      </c>
      <c r="B54" s="5" t="s">
        <v>5</v>
      </c>
      <c r="C54" s="5" t="s">
        <v>3</v>
      </c>
      <c r="D54" s="5" t="s">
        <v>3</v>
      </c>
      <c r="E54" s="5" t="s">
        <v>5</v>
      </c>
      <c r="F54" s="5" t="s">
        <v>5</v>
      </c>
      <c r="G54" s="5" t="s">
        <v>5</v>
      </c>
      <c r="H54" s="5" t="s">
        <v>5</v>
      </c>
      <c r="I54" s="5" t="s">
        <v>5</v>
      </c>
      <c r="J54" s="5" t="s">
        <v>5</v>
      </c>
      <c r="K54" s="5" t="s">
        <v>5</v>
      </c>
      <c r="L54" s="5" t="s">
        <v>5</v>
      </c>
      <c r="M54" s="5" t="s">
        <v>5</v>
      </c>
      <c r="N54" s="5" t="s">
        <v>5</v>
      </c>
      <c r="O54" s="5" t="s">
        <v>5</v>
      </c>
      <c r="P54" s="5" t="s">
        <v>5</v>
      </c>
      <c r="Q54" s="5" t="s">
        <v>5</v>
      </c>
      <c r="R54" s="5" t="s">
        <v>5</v>
      </c>
      <c r="S54" s="5" t="s">
        <v>5</v>
      </c>
      <c r="T54" s="5" t="s">
        <v>5</v>
      </c>
      <c r="U54" s="5" t="s">
        <v>5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5</v>
      </c>
      <c r="AB54" s="5" t="s">
        <v>3</v>
      </c>
      <c r="AC54" s="5" t="s">
        <v>3</v>
      </c>
      <c r="AD54" s="5" t="s">
        <v>3</v>
      </c>
      <c r="AE54" s="5" t="s">
        <v>3</v>
      </c>
      <c r="AF54" s="5" t="s">
        <v>5</v>
      </c>
      <c r="AG54" s="5" t="s">
        <v>5</v>
      </c>
      <c r="AH54" s="5" t="s">
        <v>5</v>
      </c>
      <c r="AI54" s="5" t="s">
        <v>5</v>
      </c>
      <c r="AJ54" s="5" t="s">
        <v>5</v>
      </c>
      <c r="AK54" s="5" t="s">
        <v>5</v>
      </c>
      <c r="AL54" s="5" t="s">
        <v>5</v>
      </c>
      <c r="AM54" s="5" t="s">
        <v>5</v>
      </c>
      <c r="AN54" s="5" t="s">
        <v>5</v>
      </c>
      <c r="AO54" s="5" t="s">
        <v>5</v>
      </c>
      <c r="AP54" s="5" t="s">
        <v>5</v>
      </c>
      <c r="AQ54" s="5" t="s">
        <v>5</v>
      </c>
      <c r="AR54" s="5" t="s">
        <v>5</v>
      </c>
      <c r="AS54" s="5" t="s">
        <v>3</v>
      </c>
      <c r="AT54" s="5" t="s">
        <v>3</v>
      </c>
      <c r="AU54" s="5" t="s">
        <v>3</v>
      </c>
      <c r="AV54" s="5" t="s">
        <v>3</v>
      </c>
      <c r="AW54" s="5" t="s">
        <v>3</v>
      </c>
      <c r="AX54" s="5" t="s">
        <v>3</v>
      </c>
      <c r="AY54" s="5" t="s">
        <v>5</v>
      </c>
      <c r="AZ54" s="5" t="s">
        <v>3</v>
      </c>
      <c r="BA54" s="5" t="s">
        <v>3</v>
      </c>
      <c r="BB54" s="5" t="s">
        <v>3</v>
      </c>
      <c r="BC54" s="5" t="s">
        <v>3</v>
      </c>
      <c r="BD54" s="5" t="s">
        <v>3</v>
      </c>
      <c r="BE54" s="5" t="s">
        <v>3</v>
      </c>
      <c r="BF54" s="5" t="s">
        <v>3</v>
      </c>
      <c r="BG54" s="5" t="s">
        <v>3</v>
      </c>
      <c r="BH54" s="5" t="s">
        <v>3</v>
      </c>
      <c r="BI54" s="5" t="s">
        <v>3</v>
      </c>
      <c r="BJ54" s="5" t="s">
        <v>3</v>
      </c>
      <c r="BK54" s="5" t="s">
        <v>3</v>
      </c>
      <c r="BL54" s="5" t="s">
        <v>3</v>
      </c>
      <c r="BM54" s="5" t="s">
        <v>3</v>
      </c>
      <c r="BN54" s="5" t="s">
        <v>3</v>
      </c>
      <c r="BO54" s="5" t="s">
        <v>3</v>
      </c>
      <c r="BP54" s="5" t="s">
        <v>3</v>
      </c>
      <c r="BQ54" s="5" t="str">
        <f t="shared" si="1"/>
        <v>Nein</v>
      </c>
      <c r="BR54" s="5" t="str">
        <f t="shared" si="2"/>
        <v>Nein</v>
      </c>
      <c r="BS54" s="5" t="str">
        <f t="shared" si="3"/>
        <v>Nein</v>
      </c>
      <c r="BT54" s="5" t="str">
        <f t="shared" si="4"/>
        <v>Nein</v>
      </c>
      <c r="BU54" s="5" t="str">
        <f t="shared" si="5"/>
        <v>Nein</v>
      </c>
      <c r="BV54" s="5" t="str">
        <f t="shared" si="6"/>
        <v>Nein</v>
      </c>
      <c r="BW54" s="5" t="str">
        <f t="shared" si="7"/>
        <v>Ja</v>
      </c>
      <c r="BX54" s="5" t="str">
        <f t="shared" si="8"/>
        <v>Nein</v>
      </c>
      <c r="BY54" s="5" t="str">
        <f t="shared" si="9"/>
        <v>Nein</v>
      </c>
      <c r="BZ54" s="5" t="str">
        <f t="shared" si="10"/>
        <v>Nein</v>
      </c>
      <c r="CA54" s="5" t="str">
        <f t="shared" si="11"/>
        <v>Nein</v>
      </c>
    </row>
    <row r="55" spans="1:79" x14ac:dyDescent="0.25">
      <c r="A55" s="3" t="s">
        <v>468</v>
      </c>
      <c r="B55" s="5" t="s">
        <v>5</v>
      </c>
      <c r="C55" s="5" t="s">
        <v>3</v>
      </c>
      <c r="D55" s="5" t="s">
        <v>3</v>
      </c>
      <c r="E55" s="5" t="s">
        <v>5</v>
      </c>
      <c r="F55" s="5" t="s">
        <v>5</v>
      </c>
      <c r="G55" s="5" t="s">
        <v>5</v>
      </c>
      <c r="H55" s="5" t="s">
        <v>5</v>
      </c>
      <c r="I55" s="5" t="s">
        <v>5</v>
      </c>
      <c r="J55" s="5" t="s">
        <v>5</v>
      </c>
      <c r="K55" s="5" t="s">
        <v>5</v>
      </c>
      <c r="L55" s="5" t="s">
        <v>5</v>
      </c>
      <c r="M55" s="5" t="s">
        <v>5</v>
      </c>
      <c r="N55" s="5" t="s">
        <v>5</v>
      </c>
      <c r="O55" s="5" t="s">
        <v>5</v>
      </c>
      <c r="P55" s="5" t="s">
        <v>5</v>
      </c>
      <c r="Q55" s="5" t="s">
        <v>5</v>
      </c>
      <c r="R55" s="5" t="s">
        <v>5</v>
      </c>
      <c r="S55" s="5" t="s">
        <v>5</v>
      </c>
      <c r="T55" s="5" t="s">
        <v>5</v>
      </c>
      <c r="U55" s="5" t="s">
        <v>5</v>
      </c>
      <c r="V55" s="5" t="s">
        <v>3</v>
      </c>
      <c r="W55" s="5" t="s">
        <v>3</v>
      </c>
      <c r="X55" s="5" t="s">
        <v>3</v>
      </c>
      <c r="Y55" s="5" t="s">
        <v>3</v>
      </c>
      <c r="Z55" s="5" t="s">
        <v>3</v>
      </c>
      <c r="AA55" s="5" t="s">
        <v>5</v>
      </c>
      <c r="AB55" s="5" t="s">
        <v>3</v>
      </c>
      <c r="AC55" s="5" t="s">
        <v>3</v>
      </c>
      <c r="AD55" s="5" t="s">
        <v>3</v>
      </c>
      <c r="AE55" s="5" t="s">
        <v>3</v>
      </c>
      <c r="AF55" s="5" t="s">
        <v>5</v>
      </c>
      <c r="AG55" s="5" t="s">
        <v>5</v>
      </c>
      <c r="AH55" s="5" t="s">
        <v>5</v>
      </c>
      <c r="AI55" s="5" t="s">
        <v>5</v>
      </c>
      <c r="AJ55" s="5" t="s">
        <v>5</v>
      </c>
      <c r="AK55" s="5" t="s">
        <v>5</v>
      </c>
      <c r="AL55" s="5" t="s">
        <v>5</v>
      </c>
      <c r="AM55" s="5" t="s">
        <v>5</v>
      </c>
      <c r="AN55" s="5" t="s">
        <v>5</v>
      </c>
      <c r="AO55" s="5" t="s">
        <v>5</v>
      </c>
      <c r="AP55" s="5" t="s">
        <v>5</v>
      </c>
      <c r="AQ55" s="5" t="s">
        <v>5</v>
      </c>
      <c r="AR55" s="5" t="s">
        <v>5</v>
      </c>
      <c r="AS55" s="5" t="s">
        <v>3</v>
      </c>
      <c r="AT55" s="5" t="s">
        <v>3</v>
      </c>
      <c r="AU55" s="5" t="s">
        <v>3</v>
      </c>
      <c r="AV55" s="5" t="s">
        <v>3</v>
      </c>
      <c r="AW55" s="5" t="s">
        <v>3</v>
      </c>
      <c r="AX55" s="5" t="s">
        <v>3</v>
      </c>
      <c r="AY55" s="5" t="s">
        <v>5</v>
      </c>
      <c r="AZ55" s="5" t="s">
        <v>3</v>
      </c>
      <c r="BA55" s="5" t="s">
        <v>3</v>
      </c>
      <c r="BB55" s="5" t="s">
        <v>3</v>
      </c>
      <c r="BC55" s="5" t="s">
        <v>3</v>
      </c>
      <c r="BD55" s="5" t="s">
        <v>3</v>
      </c>
      <c r="BE55" s="5" t="s">
        <v>3</v>
      </c>
      <c r="BF55" s="5" t="s">
        <v>3</v>
      </c>
      <c r="BG55" s="5" t="s">
        <v>3</v>
      </c>
      <c r="BH55" s="5" t="s">
        <v>3</v>
      </c>
      <c r="BI55" s="5" t="s">
        <v>3</v>
      </c>
      <c r="BJ55" s="5" t="s">
        <v>3</v>
      </c>
      <c r="BK55" s="5" t="s">
        <v>3</v>
      </c>
      <c r="BL55" s="5" t="s">
        <v>3</v>
      </c>
      <c r="BM55" s="5" t="s">
        <v>3</v>
      </c>
      <c r="BN55" s="5" t="s">
        <v>3</v>
      </c>
      <c r="BO55" s="5" t="s">
        <v>3</v>
      </c>
      <c r="BP55" s="5" t="s">
        <v>3</v>
      </c>
      <c r="BQ55" s="5" t="str">
        <f t="shared" si="1"/>
        <v>Nein</v>
      </c>
      <c r="BR55" s="5" t="str">
        <f t="shared" si="2"/>
        <v>Nein</v>
      </c>
      <c r="BS55" s="5" t="str">
        <f t="shared" si="3"/>
        <v>Nein</v>
      </c>
      <c r="BT55" s="5" t="str">
        <f t="shared" si="4"/>
        <v>Nein</v>
      </c>
      <c r="BU55" s="5" t="str">
        <f t="shared" si="5"/>
        <v>Nein</v>
      </c>
      <c r="BV55" s="5" t="str">
        <f t="shared" si="6"/>
        <v>Nein</v>
      </c>
      <c r="BW55" s="5" t="str">
        <f t="shared" si="7"/>
        <v>Ja</v>
      </c>
      <c r="BX55" s="5" t="str">
        <f t="shared" si="8"/>
        <v>Nein</v>
      </c>
      <c r="BY55" s="5" t="str">
        <f t="shared" si="9"/>
        <v>Nein</v>
      </c>
      <c r="BZ55" s="5" t="str">
        <f t="shared" si="10"/>
        <v>Nein</v>
      </c>
      <c r="CA55" s="5" t="str">
        <f t="shared" si="11"/>
        <v>Nein</v>
      </c>
    </row>
    <row r="56" spans="1:79" x14ac:dyDescent="0.25">
      <c r="A56" s="3" t="s">
        <v>470</v>
      </c>
      <c r="B56" s="5" t="s">
        <v>5</v>
      </c>
      <c r="C56" s="5" t="s">
        <v>3</v>
      </c>
      <c r="D56" s="5" t="s">
        <v>3</v>
      </c>
      <c r="E56" s="5" t="s">
        <v>5</v>
      </c>
      <c r="F56" s="5" t="s">
        <v>5</v>
      </c>
      <c r="G56" s="5" t="s">
        <v>5</v>
      </c>
      <c r="H56" s="5" t="s">
        <v>5</v>
      </c>
      <c r="I56" s="5" t="s">
        <v>5</v>
      </c>
      <c r="J56" s="5" t="s">
        <v>5</v>
      </c>
      <c r="K56" s="5" t="s">
        <v>5</v>
      </c>
      <c r="L56" s="5" t="s">
        <v>5</v>
      </c>
      <c r="M56" s="5" t="s">
        <v>5</v>
      </c>
      <c r="N56" s="5" t="s">
        <v>5</v>
      </c>
      <c r="O56" s="5" t="s">
        <v>5</v>
      </c>
      <c r="P56" s="5" t="s">
        <v>5</v>
      </c>
      <c r="Q56" s="5" t="s">
        <v>5</v>
      </c>
      <c r="R56" s="5" t="s">
        <v>5</v>
      </c>
      <c r="S56" s="5" t="s">
        <v>5</v>
      </c>
      <c r="T56" s="5" t="s">
        <v>5</v>
      </c>
      <c r="U56" s="5" t="s">
        <v>5</v>
      </c>
      <c r="V56" s="5" t="s">
        <v>3</v>
      </c>
      <c r="W56" s="5" t="s">
        <v>3</v>
      </c>
      <c r="X56" s="5" t="s">
        <v>3</v>
      </c>
      <c r="Y56" s="5" t="s">
        <v>3</v>
      </c>
      <c r="Z56" s="5" t="s">
        <v>3</v>
      </c>
      <c r="AA56" s="5" t="s">
        <v>5</v>
      </c>
      <c r="AB56" s="5" t="s">
        <v>3</v>
      </c>
      <c r="AC56" s="5" t="s">
        <v>3</v>
      </c>
      <c r="AD56" s="5" t="s">
        <v>3</v>
      </c>
      <c r="AE56" s="5" t="s">
        <v>3</v>
      </c>
      <c r="AF56" s="5" t="s">
        <v>5</v>
      </c>
      <c r="AG56" s="5" t="s">
        <v>5</v>
      </c>
      <c r="AH56" s="5" t="s">
        <v>5</v>
      </c>
      <c r="AI56" s="5" t="s">
        <v>5</v>
      </c>
      <c r="AJ56" s="5" t="s">
        <v>5</v>
      </c>
      <c r="AK56" s="5" t="s">
        <v>5</v>
      </c>
      <c r="AL56" s="5" t="s">
        <v>5</v>
      </c>
      <c r="AM56" s="5" t="s">
        <v>5</v>
      </c>
      <c r="AN56" s="5" t="s">
        <v>5</v>
      </c>
      <c r="AO56" s="5" t="s">
        <v>5</v>
      </c>
      <c r="AP56" s="5" t="s">
        <v>5</v>
      </c>
      <c r="AQ56" s="5" t="s">
        <v>5</v>
      </c>
      <c r="AR56" s="5" t="s">
        <v>5</v>
      </c>
      <c r="AS56" s="5" t="s">
        <v>3</v>
      </c>
      <c r="AT56" s="5" t="s">
        <v>3</v>
      </c>
      <c r="AU56" s="5" t="s">
        <v>3</v>
      </c>
      <c r="AV56" s="5" t="s">
        <v>3</v>
      </c>
      <c r="AW56" s="5" t="s">
        <v>3</v>
      </c>
      <c r="AX56" s="5" t="s">
        <v>3</v>
      </c>
      <c r="AY56" s="5" t="s">
        <v>5</v>
      </c>
      <c r="AZ56" s="5" t="s">
        <v>3</v>
      </c>
      <c r="BA56" s="5" t="s">
        <v>3</v>
      </c>
      <c r="BB56" s="5" t="s">
        <v>3</v>
      </c>
      <c r="BC56" s="5" t="s">
        <v>3</v>
      </c>
      <c r="BD56" s="5" t="s">
        <v>3</v>
      </c>
      <c r="BE56" s="5" t="s">
        <v>3</v>
      </c>
      <c r="BF56" s="5" t="s">
        <v>3</v>
      </c>
      <c r="BG56" s="5" t="s">
        <v>3</v>
      </c>
      <c r="BH56" s="5" t="s">
        <v>3</v>
      </c>
      <c r="BI56" s="5" t="s">
        <v>3</v>
      </c>
      <c r="BJ56" s="5" t="s">
        <v>3</v>
      </c>
      <c r="BK56" s="5" t="s">
        <v>3</v>
      </c>
      <c r="BL56" s="5" t="s">
        <v>3</v>
      </c>
      <c r="BM56" s="5" t="s">
        <v>3</v>
      </c>
      <c r="BN56" s="5" t="s">
        <v>3</v>
      </c>
      <c r="BO56" s="5" t="s">
        <v>3</v>
      </c>
      <c r="BP56" s="5" t="s">
        <v>3</v>
      </c>
      <c r="BQ56" s="5" t="str">
        <f t="shared" si="1"/>
        <v>Nein</v>
      </c>
      <c r="BR56" s="5" t="str">
        <f t="shared" si="2"/>
        <v>Nein</v>
      </c>
      <c r="BS56" s="5" t="str">
        <f t="shared" si="3"/>
        <v>Nein</v>
      </c>
      <c r="BT56" s="5" t="str">
        <f t="shared" si="4"/>
        <v>Nein</v>
      </c>
      <c r="BU56" s="5" t="str">
        <f t="shared" si="5"/>
        <v>Nein</v>
      </c>
      <c r="BV56" s="5" t="str">
        <f t="shared" si="6"/>
        <v>Nein</v>
      </c>
      <c r="BW56" s="5" t="str">
        <f t="shared" si="7"/>
        <v>Ja</v>
      </c>
      <c r="BX56" s="5" t="str">
        <f t="shared" si="8"/>
        <v>Nein</v>
      </c>
      <c r="BY56" s="5" t="str">
        <f t="shared" si="9"/>
        <v>Nein</v>
      </c>
      <c r="BZ56" s="5" t="str">
        <f t="shared" si="10"/>
        <v>Nein</v>
      </c>
      <c r="CA56" s="5" t="str">
        <f t="shared" si="11"/>
        <v>Nein</v>
      </c>
    </row>
    <row r="57" spans="1:79" x14ac:dyDescent="0.25">
      <c r="A57" s="3" t="s">
        <v>473</v>
      </c>
      <c r="B57" s="5" t="s">
        <v>5</v>
      </c>
      <c r="C57" s="5" t="s">
        <v>3</v>
      </c>
      <c r="D57" s="5" t="s">
        <v>3</v>
      </c>
      <c r="E57" s="5" t="s">
        <v>5</v>
      </c>
      <c r="F57" s="5" t="s">
        <v>5</v>
      </c>
      <c r="G57" s="5" t="s">
        <v>5</v>
      </c>
      <c r="H57" s="5" t="s">
        <v>5</v>
      </c>
      <c r="I57" s="5" t="s">
        <v>5</v>
      </c>
      <c r="J57" s="5" t="s">
        <v>5</v>
      </c>
      <c r="K57" s="5" t="s">
        <v>5</v>
      </c>
      <c r="L57" s="5" t="s">
        <v>5</v>
      </c>
      <c r="M57" s="5" t="s">
        <v>5</v>
      </c>
      <c r="N57" s="5" t="s">
        <v>5</v>
      </c>
      <c r="O57" s="5" t="s">
        <v>5</v>
      </c>
      <c r="P57" s="5" t="s">
        <v>5</v>
      </c>
      <c r="Q57" s="5" t="s">
        <v>5</v>
      </c>
      <c r="R57" s="5" t="s">
        <v>5</v>
      </c>
      <c r="S57" s="5" t="s">
        <v>5</v>
      </c>
      <c r="T57" s="5" t="s">
        <v>5</v>
      </c>
      <c r="U57" s="5" t="s">
        <v>5</v>
      </c>
      <c r="V57" s="5" t="s">
        <v>3</v>
      </c>
      <c r="W57" s="5" t="s">
        <v>3</v>
      </c>
      <c r="X57" s="5" t="s">
        <v>5</v>
      </c>
      <c r="Y57" s="5" t="s">
        <v>3</v>
      </c>
      <c r="Z57" s="5" t="s">
        <v>5</v>
      </c>
      <c r="AA57" s="5" t="s">
        <v>5</v>
      </c>
      <c r="AB57" s="5" t="s">
        <v>3</v>
      </c>
      <c r="AC57" s="5" t="s">
        <v>3</v>
      </c>
      <c r="AD57" s="5" t="s">
        <v>3</v>
      </c>
      <c r="AE57" s="5" t="s">
        <v>3</v>
      </c>
      <c r="AF57" s="5" t="s">
        <v>5</v>
      </c>
      <c r="AG57" s="5" t="s">
        <v>5</v>
      </c>
      <c r="AH57" s="5" t="s">
        <v>5</v>
      </c>
      <c r="AI57" s="5" t="s">
        <v>5</v>
      </c>
      <c r="AJ57" s="5" t="s">
        <v>5</v>
      </c>
      <c r="AK57" s="5" t="s">
        <v>5</v>
      </c>
      <c r="AL57" s="5" t="s">
        <v>5</v>
      </c>
      <c r="AM57" s="5" t="s">
        <v>5</v>
      </c>
      <c r="AN57" s="5" t="s">
        <v>5</v>
      </c>
      <c r="AO57" s="5" t="s">
        <v>5</v>
      </c>
      <c r="AP57" s="5" t="s">
        <v>5</v>
      </c>
      <c r="AQ57" s="5" t="s">
        <v>5</v>
      </c>
      <c r="AR57" s="5" t="s">
        <v>5</v>
      </c>
      <c r="AS57" s="5" t="s">
        <v>3</v>
      </c>
      <c r="AT57" s="5" t="s">
        <v>3</v>
      </c>
      <c r="AU57" s="5" t="s">
        <v>3</v>
      </c>
      <c r="AV57" s="5" t="s">
        <v>3</v>
      </c>
      <c r="AW57" s="5" t="s">
        <v>3</v>
      </c>
      <c r="AX57" s="5" t="s">
        <v>3</v>
      </c>
      <c r="AY57" s="5" t="s">
        <v>5</v>
      </c>
      <c r="AZ57" s="5" t="s">
        <v>3</v>
      </c>
      <c r="BA57" s="5" t="s">
        <v>3</v>
      </c>
      <c r="BB57" s="5" t="s">
        <v>3</v>
      </c>
      <c r="BC57" s="5" t="s">
        <v>3</v>
      </c>
      <c r="BD57" s="5" t="s">
        <v>3</v>
      </c>
      <c r="BE57" s="5" t="s">
        <v>3</v>
      </c>
      <c r="BF57" s="5" t="s">
        <v>3</v>
      </c>
      <c r="BG57" s="5" t="s">
        <v>3</v>
      </c>
      <c r="BH57" s="5" t="s">
        <v>3</v>
      </c>
      <c r="BI57" s="5" t="s">
        <v>3</v>
      </c>
      <c r="BJ57" s="5" t="s">
        <v>3</v>
      </c>
      <c r="BK57" s="5" t="s">
        <v>3</v>
      </c>
      <c r="BL57" s="5" t="s">
        <v>3</v>
      </c>
      <c r="BM57" s="5" t="s">
        <v>3</v>
      </c>
      <c r="BN57" s="5" t="s">
        <v>3</v>
      </c>
      <c r="BO57" s="5" t="s">
        <v>3</v>
      </c>
      <c r="BP57" s="5" t="s">
        <v>3</v>
      </c>
      <c r="BQ57" s="5" t="str">
        <f t="shared" si="1"/>
        <v>Nein</v>
      </c>
      <c r="BR57" s="5" t="str">
        <f t="shared" si="2"/>
        <v>Nein</v>
      </c>
      <c r="BS57" s="5" t="str">
        <f t="shared" si="3"/>
        <v>Nein</v>
      </c>
      <c r="BT57" s="5" t="str">
        <f t="shared" si="4"/>
        <v>Nein</v>
      </c>
      <c r="BU57" s="5" t="str">
        <f t="shared" si="5"/>
        <v>Nein</v>
      </c>
      <c r="BV57" s="5" t="str">
        <f t="shared" si="6"/>
        <v>Nein</v>
      </c>
      <c r="BW57" s="5" t="str">
        <f t="shared" si="7"/>
        <v>Ja</v>
      </c>
      <c r="BX57" s="5" t="str">
        <f t="shared" si="8"/>
        <v>Nein</v>
      </c>
      <c r="BY57" s="5" t="str">
        <f t="shared" si="9"/>
        <v>Nein</v>
      </c>
      <c r="BZ57" s="5" t="str">
        <f t="shared" si="10"/>
        <v>Nein</v>
      </c>
      <c r="CA57" s="5" t="str">
        <f t="shared" si="11"/>
        <v>Nein</v>
      </c>
    </row>
    <row r="58" spans="1:79" x14ac:dyDescent="0.25">
      <c r="A58" s="3" t="s">
        <v>475</v>
      </c>
      <c r="B58" s="5" t="s">
        <v>5</v>
      </c>
      <c r="C58" s="5" t="s">
        <v>3</v>
      </c>
      <c r="D58" s="5" t="s">
        <v>3</v>
      </c>
      <c r="E58" s="5" t="s">
        <v>5</v>
      </c>
      <c r="F58" s="5" t="s">
        <v>5</v>
      </c>
      <c r="G58" s="5" t="s">
        <v>5</v>
      </c>
      <c r="H58" s="5" t="s">
        <v>5</v>
      </c>
      <c r="I58" s="5" t="s">
        <v>5</v>
      </c>
      <c r="J58" s="5" t="s">
        <v>5</v>
      </c>
      <c r="K58" s="5" t="s">
        <v>5</v>
      </c>
      <c r="L58" s="5" t="s">
        <v>5</v>
      </c>
      <c r="M58" s="5" t="s">
        <v>5</v>
      </c>
      <c r="N58" s="5" t="s">
        <v>5</v>
      </c>
      <c r="O58" s="5" t="s">
        <v>5</v>
      </c>
      <c r="P58" s="5" t="s">
        <v>5</v>
      </c>
      <c r="Q58" s="5" t="s">
        <v>5</v>
      </c>
      <c r="R58" s="5" t="s">
        <v>5</v>
      </c>
      <c r="S58" s="5" t="s">
        <v>5</v>
      </c>
      <c r="T58" s="5" t="s">
        <v>5</v>
      </c>
      <c r="U58" s="5" t="s">
        <v>5</v>
      </c>
      <c r="V58" s="5" t="s">
        <v>3</v>
      </c>
      <c r="W58" s="5" t="s">
        <v>3</v>
      </c>
      <c r="X58" s="5" t="s">
        <v>5</v>
      </c>
      <c r="Y58" s="5" t="s">
        <v>3</v>
      </c>
      <c r="Z58" s="5" t="s">
        <v>5</v>
      </c>
      <c r="AA58" s="5" t="s">
        <v>5</v>
      </c>
      <c r="AB58" s="5" t="s">
        <v>3</v>
      </c>
      <c r="AC58" s="5" t="s">
        <v>3</v>
      </c>
      <c r="AD58" s="5" t="s">
        <v>3</v>
      </c>
      <c r="AE58" s="5" t="s">
        <v>3</v>
      </c>
      <c r="AF58" s="5" t="s">
        <v>5</v>
      </c>
      <c r="AG58" s="5" t="s">
        <v>5</v>
      </c>
      <c r="AH58" s="5" t="s">
        <v>5</v>
      </c>
      <c r="AI58" s="5" t="s">
        <v>5</v>
      </c>
      <c r="AJ58" s="5" t="s">
        <v>5</v>
      </c>
      <c r="AK58" s="5" t="s">
        <v>5</v>
      </c>
      <c r="AL58" s="5" t="s">
        <v>5</v>
      </c>
      <c r="AM58" s="5" t="s">
        <v>5</v>
      </c>
      <c r="AN58" s="5" t="s">
        <v>5</v>
      </c>
      <c r="AO58" s="5" t="s">
        <v>5</v>
      </c>
      <c r="AP58" s="5" t="s">
        <v>5</v>
      </c>
      <c r="AQ58" s="5" t="s">
        <v>5</v>
      </c>
      <c r="AR58" s="5" t="s">
        <v>5</v>
      </c>
      <c r="AS58" s="5" t="s">
        <v>3</v>
      </c>
      <c r="AT58" s="5" t="s">
        <v>3</v>
      </c>
      <c r="AU58" s="5" t="s">
        <v>3</v>
      </c>
      <c r="AV58" s="5" t="s">
        <v>3</v>
      </c>
      <c r="AW58" s="5" t="s">
        <v>3</v>
      </c>
      <c r="AX58" s="5" t="s">
        <v>3</v>
      </c>
      <c r="AY58" s="5" t="s">
        <v>5</v>
      </c>
      <c r="AZ58" s="5" t="s">
        <v>3</v>
      </c>
      <c r="BA58" s="5" t="s">
        <v>3</v>
      </c>
      <c r="BB58" s="5" t="s">
        <v>3</v>
      </c>
      <c r="BC58" s="5" t="s">
        <v>3</v>
      </c>
      <c r="BD58" s="5" t="s">
        <v>3</v>
      </c>
      <c r="BE58" s="5" t="s">
        <v>3</v>
      </c>
      <c r="BF58" s="5" t="s">
        <v>3</v>
      </c>
      <c r="BG58" s="5" t="s">
        <v>3</v>
      </c>
      <c r="BH58" s="5" t="s">
        <v>3</v>
      </c>
      <c r="BI58" s="5" t="s">
        <v>3</v>
      </c>
      <c r="BJ58" s="5" t="s">
        <v>3</v>
      </c>
      <c r="BK58" s="5" t="s">
        <v>3</v>
      </c>
      <c r="BL58" s="5" t="s">
        <v>3</v>
      </c>
      <c r="BM58" s="5" t="s">
        <v>3</v>
      </c>
      <c r="BN58" s="5" t="s">
        <v>3</v>
      </c>
      <c r="BO58" s="5" t="s">
        <v>3</v>
      </c>
      <c r="BP58" s="5" t="s">
        <v>3</v>
      </c>
      <c r="BQ58" s="5" t="str">
        <f t="shared" si="1"/>
        <v>Nein</v>
      </c>
      <c r="BR58" s="5" t="str">
        <f t="shared" si="2"/>
        <v>Nein</v>
      </c>
      <c r="BS58" s="5" t="str">
        <f t="shared" si="3"/>
        <v>Nein</v>
      </c>
      <c r="BT58" s="5" t="str">
        <f t="shared" si="4"/>
        <v>Nein</v>
      </c>
      <c r="BU58" s="5" t="str">
        <f t="shared" si="5"/>
        <v>Nein</v>
      </c>
      <c r="BV58" s="5" t="str">
        <f t="shared" si="6"/>
        <v>Nein</v>
      </c>
      <c r="BW58" s="5" t="str">
        <f t="shared" si="7"/>
        <v>Ja</v>
      </c>
      <c r="BX58" s="5" t="str">
        <f t="shared" si="8"/>
        <v>Nein</v>
      </c>
      <c r="BY58" s="5" t="str">
        <f t="shared" si="9"/>
        <v>Nein</v>
      </c>
      <c r="BZ58" s="5" t="str">
        <f t="shared" si="10"/>
        <v>Nein</v>
      </c>
      <c r="CA58" s="5" t="str">
        <f t="shared" si="11"/>
        <v>Nein</v>
      </c>
    </row>
    <row r="59" spans="1:79" x14ac:dyDescent="0.25">
      <c r="A59" s="3" t="s">
        <v>478</v>
      </c>
      <c r="B59" s="5" t="s">
        <v>5</v>
      </c>
      <c r="C59" s="5" t="s">
        <v>3</v>
      </c>
      <c r="D59" s="5" t="s">
        <v>3</v>
      </c>
      <c r="E59" s="5" t="s">
        <v>5</v>
      </c>
      <c r="F59" s="5" t="s">
        <v>5</v>
      </c>
      <c r="G59" s="5" t="s">
        <v>5</v>
      </c>
      <c r="H59" s="5" t="s">
        <v>5</v>
      </c>
      <c r="I59" s="5" t="s">
        <v>5</v>
      </c>
      <c r="J59" s="5" t="s">
        <v>5</v>
      </c>
      <c r="K59" s="5" t="s">
        <v>5</v>
      </c>
      <c r="L59" s="5" t="s">
        <v>5</v>
      </c>
      <c r="M59" s="5" t="s">
        <v>5</v>
      </c>
      <c r="N59" s="5" t="s">
        <v>5</v>
      </c>
      <c r="O59" s="5" t="s">
        <v>5</v>
      </c>
      <c r="P59" s="5" t="s">
        <v>5</v>
      </c>
      <c r="Q59" s="5" t="s">
        <v>5</v>
      </c>
      <c r="R59" s="5" t="s">
        <v>5</v>
      </c>
      <c r="S59" s="5" t="s">
        <v>5</v>
      </c>
      <c r="T59" s="5" t="s">
        <v>5</v>
      </c>
      <c r="U59" s="5" t="s">
        <v>5</v>
      </c>
      <c r="V59" s="5" t="s">
        <v>3</v>
      </c>
      <c r="W59" s="5" t="s">
        <v>3</v>
      </c>
      <c r="X59" s="5" t="s">
        <v>5</v>
      </c>
      <c r="Y59" s="5" t="s">
        <v>3</v>
      </c>
      <c r="Z59" s="5" t="s">
        <v>5</v>
      </c>
      <c r="AA59" s="5" t="s">
        <v>5</v>
      </c>
      <c r="AB59" s="5" t="s">
        <v>3</v>
      </c>
      <c r="AC59" s="5" t="s">
        <v>3</v>
      </c>
      <c r="AD59" s="5" t="s">
        <v>3</v>
      </c>
      <c r="AE59" s="5" t="s">
        <v>3</v>
      </c>
      <c r="AF59" s="5" t="s">
        <v>5</v>
      </c>
      <c r="AG59" s="5" t="s">
        <v>5</v>
      </c>
      <c r="AH59" s="5" t="s">
        <v>5</v>
      </c>
      <c r="AI59" s="5" t="s">
        <v>5</v>
      </c>
      <c r="AJ59" s="5" t="s">
        <v>5</v>
      </c>
      <c r="AK59" s="5" t="s">
        <v>5</v>
      </c>
      <c r="AL59" s="5" t="s">
        <v>5</v>
      </c>
      <c r="AM59" s="5" t="s">
        <v>5</v>
      </c>
      <c r="AN59" s="5" t="s">
        <v>5</v>
      </c>
      <c r="AO59" s="5" t="s">
        <v>5</v>
      </c>
      <c r="AP59" s="5" t="s">
        <v>5</v>
      </c>
      <c r="AQ59" s="5" t="s">
        <v>5</v>
      </c>
      <c r="AR59" s="5" t="s">
        <v>5</v>
      </c>
      <c r="AS59" s="5" t="s">
        <v>3</v>
      </c>
      <c r="AT59" s="5" t="s">
        <v>3</v>
      </c>
      <c r="AU59" s="5" t="s">
        <v>3</v>
      </c>
      <c r="AV59" s="5" t="s">
        <v>3</v>
      </c>
      <c r="AW59" s="5" t="s">
        <v>5</v>
      </c>
      <c r="AX59" s="5" t="s">
        <v>3</v>
      </c>
      <c r="AY59" s="5" t="s">
        <v>5</v>
      </c>
      <c r="AZ59" s="5" t="s">
        <v>3</v>
      </c>
      <c r="BA59" s="5" t="s">
        <v>3</v>
      </c>
      <c r="BB59" s="5" t="s">
        <v>3</v>
      </c>
      <c r="BC59" s="5" t="s">
        <v>3</v>
      </c>
      <c r="BD59" s="5" t="s">
        <v>3</v>
      </c>
      <c r="BE59" s="5" t="s">
        <v>3</v>
      </c>
      <c r="BF59" s="5" t="s">
        <v>3</v>
      </c>
      <c r="BG59" s="5" t="s">
        <v>3</v>
      </c>
      <c r="BH59" s="5" t="s">
        <v>3</v>
      </c>
      <c r="BI59" s="5" t="s">
        <v>3</v>
      </c>
      <c r="BJ59" s="5" t="s">
        <v>3</v>
      </c>
      <c r="BK59" s="5" t="s">
        <v>3</v>
      </c>
      <c r="BL59" s="5" t="s">
        <v>3</v>
      </c>
      <c r="BM59" s="5" t="s">
        <v>3</v>
      </c>
      <c r="BN59" s="5" t="s">
        <v>3</v>
      </c>
      <c r="BO59" s="5" t="s">
        <v>3</v>
      </c>
      <c r="BP59" s="5" t="s">
        <v>3</v>
      </c>
      <c r="BQ59" s="5" t="str">
        <f t="shared" si="1"/>
        <v>Nein</v>
      </c>
      <c r="BR59" s="5" t="str">
        <f t="shared" si="2"/>
        <v>Nein</v>
      </c>
      <c r="BS59" s="5" t="str">
        <f t="shared" si="3"/>
        <v>Nein</v>
      </c>
      <c r="BT59" s="5" t="str">
        <f t="shared" si="4"/>
        <v>Nein</v>
      </c>
      <c r="BU59" s="5" t="str">
        <f t="shared" si="5"/>
        <v>Ja</v>
      </c>
      <c r="BV59" s="5" t="str">
        <f t="shared" si="6"/>
        <v>Nein</v>
      </c>
      <c r="BW59" s="5" t="str">
        <f t="shared" si="7"/>
        <v>Ja</v>
      </c>
      <c r="BX59" s="5" t="str">
        <f t="shared" si="8"/>
        <v>Nein</v>
      </c>
      <c r="BY59" s="5" t="str">
        <f t="shared" si="9"/>
        <v>Nein</v>
      </c>
      <c r="BZ59" s="5" t="str">
        <f t="shared" si="10"/>
        <v>Nein</v>
      </c>
      <c r="CA59" s="5" t="str">
        <f t="shared" si="11"/>
        <v>Nein</v>
      </c>
    </row>
    <row r="60" spans="1:79" x14ac:dyDescent="0.25">
      <c r="A60" s="3" t="s">
        <v>236</v>
      </c>
      <c r="B60" s="5" t="s">
        <v>5</v>
      </c>
      <c r="C60" s="5" t="s">
        <v>3</v>
      </c>
      <c r="D60" s="5" t="s">
        <v>3</v>
      </c>
      <c r="E60" s="5" t="s">
        <v>5</v>
      </c>
      <c r="F60" s="5" t="s">
        <v>5</v>
      </c>
      <c r="G60" s="5" t="s">
        <v>5</v>
      </c>
      <c r="H60" s="5" t="s">
        <v>5</v>
      </c>
      <c r="I60" s="5" t="s">
        <v>5</v>
      </c>
      <c r="J60" s="5" t="s">
        <v>5</v>
      </c>
      <c r="K60" s="5" t="s">
        <v>5</v>
      </c>
      <c r="L60" s="5" t="s">
        <v>5</v>
      </c>
      <c r="M60" s="5" t="s">
        <v>5</v>
      </c>
      <c r="N60" s="5" t="s">
        <v>5</v>
      </c>
      <c r="O60" s="5" t="s">
        <v>5</v>
      </c>
      <c r="P60" s="5" t="s">
        <v>5</v>
      </c>
      <c r="Q60" s="5" t="s">
        <v>5</v>
      </c>
      <c r="R60" s="5" t="s">
        <v>5</v>
      </c>
      <c r="S60" s="5" t="s">
        <v>5</v>
      </c>
      <c r="T60" s="5" t="s">
        <v>5</v>
      </c>
      <c r="U60" s="5" t="s">
        <v>5</v>
      </c>
      <c r="V60" s="5" t="s">
        <v>3</v>
      </c>
      <c r="W60" s="5" t="s">
        <v>3</v>
      </c>
      <c r="X60" s="5" t="s">
        <v>3</v>
      </c>
      <c r="Y60" s="5" t="s">
        <v>3</v>
      </c>
      <c r="Z60" s="5" t="s">
        <v>3</v>
      </c>
      <c r="AA60" s="5" t="s">
        <v>3</v>
      </c>
      <c r="AB60" s="5" t="s">
        <v>3</v>
      </c>
      <c r="AC60" s="5" t="s">
        <v>3</v>
      </c>
      <c r="AD60" s="5" t="s">
        <v>3</v>
      </c>
      <c r="AE60" s="5" t="s">
        <v>3</v>
      </c>
      <c r="AF60" s="5" t="s">
        <v>5</v>
      </c>
      <c r="AG60" s="5" t="s">
        <v>5</v>
      </c>
      <c r="AH60" s="5" t="s">
        <v>5</v>
      </c>
      <c r="AI60" s="5" t="s">
        <v>5</v>
      </c>
      <c r="AJ60" s="5" t="s">
        <v>5</v>
      </c>
      <c r="AK60" s="5" t="s">
        <v>5</v>
      </c>
      <c r="AL60" s="5" t="s">
        <v>5</v>
      </c>
      <c r="AM60" s="5" t="s">
        <v>5</v>
      </c>
      <c r="AN60" s="5" t="s">
        <v>5</v>
      </c>
      <c r="AO60" s="5" t="s">
        <v>5</v>
      </c>
      <c r="AP60" s="5" t="s">
        <v>5</v>
      </c>
      <c r="AQ60" s="5" t="s">
        <v>5</v>
      </c>
      <c r="AR60" s="5" t="s">
        <v>5</v>
      </c>
      <c r="AS60" s="5" t="s">
        <v>3</v>
      </c>
      <c r="AT60" s="5" t="s">
        <v>3</v>
      </c>
      <c r="AU60" s="5" t="s">
        <v>3</v>
      </c>
      <c r="AV60" s="5" t="s">
        <v>3</v>
      </c>
      <c r="AW60" s="5" t="s">
        <v>3</v>
      </c>
      <c r="AX60" s="5" t="s">
        <v>3</v>
      </c>
      <c r="AY60" s="5" t="s">
        <v>5</v>
      </c>
      <c r="AZ60" s="5" t="s">
        <v>3</v>
      </c>
      <c r="BA60" s="5" t="s">
        <v>3</v>
      </c>
      <c r="BB60" s="5" t="s">
        <v>3</v>
      </c>
      <c r="BC60" s="5" t="s">
        <v>3</v>
      </c>
      <c r="BD60" s="5" t="s">
        <v>3</v>
      </c>
      <c r="BE60" s="5" t="s">
        <v>3</v>
      </c>
      <c r="BF60" s="5" t="s">
        <v>3</v>
      </c>
      <c r="BG60" s="5" t="s">
        <v>3</v>
      </c>
      <c r="BH60" s="5" t="s">
        <v>3</v>
      </c>
      <c r="BI60" s="5" t="s">
        <v>3</v>
      </c>
      <c r="BJ60" s="5" t="s">
        <v>3</v>
      </c>
      <c r="BK60" s="5" t="s">
        <v>3</v>
      </c>
      <c r="BL60" s="5" t="s">
        <v>3</v>
      </c>
      <c r="BM60" s="5" t="s">
        <v>3</v>
      </c>
      <c r="BN60" s="5" t="s">
        <v>3</v>
      </c>
      <c r="BO60" s="5" t="s">
        <v>3</v>
      </c>
      <c r="BP60" s="5" t="s">
        <v>3</v>
      </c>
      <c r="BQ60" s="5" t="str">
        <f t="shared" si="1"/>
        <v>Nein</v>
      </c>
      <c r="BR60" s="5" t="str">
        <f t="shared" si="2"/>
        <v>Nein</v>
      </c>
      <c r="BS60" s="5" t="str">
        <f t="shared" si="3"/>
        <v>Nein</v>
      </c>
      <c r="BT60" s="5" t="str">
        <f t="shared" si="4"/>
        <v>Nein</v>
      </c>
      <c r="BU60" s="5" t="str">
        <f t="shared" si="5"/>
        <v>Nein</v>
      </c>
      <c r="BV60" s="5" t="str">
        <f t="shared" si="6"/>
        <v>Nein</v>
      </c>
      <c r="BW60" s="5" t="str">
        <f t="shared" si="7"/>
        <v>Ja</v>
      </c>
      <c r="BX60" s="5" t="str">
        <f t="shared" si="8"/>
        <v>Nein</v>
      </c>
      <c r="BY60" s="5" t="str">
        <f t="shared" si="9"/>
        <v>Nein</v>
      </c>
      <c r="BZ60" s="5" t="str">
        <f t="shared" si="10"/>
        <v>Nein</v>
      </c>
      <c r="CA60" s="5" t="str">
        <f t="shared" si="11"/>
        <v>Nein</v>
      </c>
    </row>
    <row r="61" spans="1:79" x14ac:dyDescent="0.25">
      <c r="A61" s="3" t="s">
        <v>240</v>
      </c>
      <c r="B61" s="5" t="s">
        <v>5</v>
      </c>
      <c r="C61" s="5" t="s">
        <v>3</v>
      </c>
      <c r="D61" s="5" t="s">
        <v>3</v>
      </c>
      <c r="E61" s="5" t="s">
        <v>5</v>
      </c>
      <c r="F61" s="5" t="s">
        <v>5</v>
      </c>
      <c r="G61" s="5" t="s">
        <v>5</v>
      </c>
      <c r="H61" s="5" t="s">
        <v>5</v>
      </c>
      <c r="I61" s="5" t="s">
        <v>5</v>
      </c>
      <c r="J61" s="5" t="s">
        <v>5</v>
      </c>
      <c r="K61" s="5" t="s">
        <v>5</v>
      </c>
      <c r="L61" s="5" t="s">
        <v>5</v>
      </c>
      <c r="M61" s="5" t="s">
        <v>5</v>
      </c>
      <c r="N61" s="5" t="s">
        <v>5</v>
      </c>
      <c r="O61" s="5" t="s">
        <v>5</v>
      </c>
      <c r="P61" s="5" t="s">
        <v>5</v>
      </c>
      <c r="Q61" s="5" t="s">
        <v>5</v>
      </c>
      <c r="R61" s="5" t="s">
        <v>5</v>
      </c>
      <c r="S61" s="5" t="s">
        <v>5</v>
      </c>
      <c r="T61" s="5" t="s">
        <v>5</v>
      </c>
      <c r="U61" s="5" t="s">
        <v>5</v>
      </c>
      <c r="V61" s="5" t="s">
        <v>3</v>
      </c>
      <c r="W61" s="5" t="s">
        <v>3</v>
      </c>
      <c r="X61" s="5" t="s">
        <v>3</v>
      </c>
      <c r="Y61" s="5" t="s">
        <v>3</v>
      </c>
      <c r="Z61" s="5" t="s">
        <v>3</v>
      </c>
      <c r="AA61" s="5" t="s">
        <v>3</v>
      </c>
      <c r="AB61" s="5" t="s">
        <v>3</v>
      </c>
      <c r="AC61" s="5" t="s">
        <v>3</v>
      </c>
      <c r="AD61" s="5" t="s">
        <v>3</v>
      </c>
      <c r="AE61" s="5" t="s">
        <v>3</v>
      </c>
      <c r="AF61" s="5" t="s">
        <v>5</v>
      </c>
      <c r="AG61" s="5" t="s">
        <v>5</v>
      </c>
      <c r="AH61" s="5" t="s">
        <v>5</v>
      </c>
      <c r="AI61" s="5" t="s">
        <v>5</v>
      </c>
      <c r="AJ61" s="5" t="s">
        <v>5</v>
      </c>
      <c r="AK61" s="5" t="s">
        <v>5</v>
      </c>
      <c r="AL61" s="5" t="s">
        <v>5</v>
      </c>
      <c r="AM61" s="5" t="s">
        <v>5</v>
      </c>
      <c r="AN61" s="5" t="s">
        <v>5</v>
      </c>
      <c r="AO61" s="5" t="s">
        <v>5</v>
      </c>
      <c r="AP61" s="5" t="s">
        <v>5</v>
      </c>
      <c r="AQ61" s="5" t="s">
        <v>5</v>
      </c>
      <c r="AR61" s="5" t="s">
        <v>5</v>
      </c>
      <c r="AS61" s="5" t="s">
        <v>3</v>
      </c>
      <c r="AT61" s="5" t="s">
        <v>5</v>
      </c>
      <c r="AU61" s="5" t="s">
        <v>5</v>
      </c>
      <c r="AV61" s="5" t="s">
        <v>5</v>
      </c>
      <c r="AW61" s="5" t="s">
        <v>3</v>
      </c>
      <c r="AX61" s="5" t="s">
        <v>3</v>
      </c>
      <c r="AY61" s="5" t="s">
        <v>5</v>
      </c>
      <c r="AZ61" s="5" t="s">
        <v>3</v>
      </c>
      <c r="BA61" s="5" t="s">
        <v>3</v>
      </c>
      <c r="BB61" s="5" t="s">
        <v>3</v>
      </c>
      <c r="BC61" s="5" t="s">
        <v>3</v>
      </c>
      <c r="BD61" s="5" t="s">
        <v>3</v>
      </c>
      <c r="BE61" s="5" t="s">
        <v>3</v>
      </c>
      <c r="BF61" s="5" t="s">
        <v>3</v>
      </c>
      <c r="BG61" s="5" t="s">
        <v>3</v>
      </c>
      <c r="BH61" s="5" t="s">
        <v>3</v>
      </c>
      <c r="BI61" s="5" t="s">
        <v>3</v>
      </c>
      <c r="BJ61" s="5" t="s">
        <v>3</v>
      </c>
      <c r="BK61" s="5" t="s">
        <v>3</v>
      </c>
      <c r="BL61" s="5" t="s">
        <v>3</v>
      </c>
      <c r="BM61" s="5" t="s">
        <v>3</v>
      </c>
      <c r="BN61" s="5" t="s">
        <v>3</v>
      </c>
      <c r="BO61" s="5" t="s">
        <v>3</v>
      </c>
      <c r="BP61" s="5" t="s">
        <v>3</v>
      </c>
      <c r="BQ61" s="5" t="str">
        <f t="shared" si="1"/>
        <v>Nein</v>
      </c>
      <c r="BR61" s="5" t="str">
        <f t="shared" si="2"/>
        <v>Ja</v>
      </c>
      <c r="BS61" s="5" t="str">
        <f t="shared" si="3"/>
        <v>Ja</v>
      </c>
      <c r="BT61" s="5" t="str">
        <f t="shared" si="4"/>
        <v>Ja</v>
      </c>
      <c r="BU61" s="5" t="str">
        <f t="shared" si="5"/>
        <v>Nein</v>
      </c>
      <c r="BV61" s="5" t="str">
        <f t="shared" si="6"/>
        <v>Nein</v>
      </c>
      <c r="BW61" s="5" t="str">
        <f t="shared" si="7"/>
        <v>Ja</v>
      </c>
      <c r="BX61" s="5" t="str">
        <f t="shared" si="8"/>
        <v>Nein</v>
      </c>
      <c r="BY61" s="5" t="str">
        <f t="shared" si="9"/>
        <v>Nein</v>
      </c>
      <c r="BZ61" s="5" t="str">
        <f t="shared" si="10"/>
        <v>Nein</v>
      </c>
      <c r="CA61" s="5" t="str">
        <f t="shared" si="11"/>
        <v>Nein</v>
      </c>
    </row>
    <row r="62" spans="1:79" x14ac:dyDescent="0.25">
      <c r="A62" s="3" t="s">
        <v>483</v>
      </c>
      <c r="B62" s="5" t="s">
        <v>5</v>
      </c>
      <c r="C62" s="5" t="s">
        <v>3</v>
      </c>
      <c r="D62" s="5" t="s">
        <v>3</v>
      </c>
      <c r="E62" s="5" t="s">
        <v>5</v>
      </c>
      <c r="F62" s="5" t="s">
        <v>5</v>
      </c>
      <c r="G62" s="5" t="s">
        <v>5</v>
      </c>
      <c r="H62" s="5" t="s">
        <v>5</v>
      </c>
      <c r="I62" s="5" t="s">
        <v>5</v>
      </c>
      <c r="J62" s="5" t="s">
        <v>5</v>
      </c>
      <c r="K62" s="5" t="s">
        <v>5</v>
      </c>
      <c r="L62" s="5" t="s">
        <v>5</v>
      </c>
      <c r="M62" s="5" t="s">
        <v>5</v>
      </c>
      <c r="N62" s="5" t="s">
        <v>5</v>
      </c>
      <c r="O62" s="5" t="s">
        <v>5</v>
      </c>
      <c r="P62" s="5" t="s">
        <v>5</v>
      </c>
      <c r="Q62" s="5" t="s">
        <v>5</v>
      </c>
      <c r="R62" s="5" t="s">
        <v>5</v>
      </c>
      <c r="S62" s="5" t="s">
        <v>5</v>
      </c>
      <c r="T62" s="5" t="s">
        <v>5</v>
      </c>
      <c r="U62" s="5" t="s">
        <v>5</v>
      </c>
      <c r="V62" s="5" t="s">
        <v>3</v>
      </c>
      <c r="W62" s="5" t="s">
        <v>3</v>
      </c>
      <c r="X62" s="5" t="s">
        <v>3</v>
      </c>
      <c r="Y62" s="5" t="s">
        <v>3</v>
      </c>
      <c r="Z62" s="5" t="s">
        <v>3</v>
      </c>
      <c r="AA62" s="5" t="s">
        <v>3</v>
      </c>
      <c r="AB62" s="5" t="s">
        <v>3</v>
      </c>
      <c r="AC62" s="5" t="s">
        <v>3</v>
      </c>
      <c r="AD62" s="5" t="s">
        <v>3</v>
      </c>
      <c r="AE62" s="5" t="s">
        <v>3</v>
      </c>
      <c r="AF62" s="5" t="s">
        <v>5</v>
      </c>
      <c r="AG62" s="5" t="s">
        <v>5</v>
      </c>
      <c r="AH62" s="5" t="s">
        <v>5</v>
      </c>
      <c r="AI62" s="5" t="s">
        <v>5</v>
      </c>
      <c r="AJ62" s="5" t="s">
        <v>5</v>
      </c>
      <c r="AK62" s="5" t="s">
        <v>5</v>
      </c>
      <c r="AL62" s="5" t="s">
        <v>5</v>
      </c>
      <c r="AM62" s="5" t="s">
        <v>5</v>
      </c>
      <c r="AN62" s="5" t="s">
        <v>5</v>
      </c>
      <c r="AO62" s="5" t="s">
        <v>5</v>
      </c>
      <c r="AP62" s="5" t="s">
        <v>5</v>
      </c>
      <c r="AQ62" s="5" t="s">
        <v>5</v>
      </c>
      <c r="AR62" s="5" t="s">
        <v>5</v>
      </c>
      <c r="AS62" s="5" t="s">
        <v>3</v>
      </c>
      <c r="AT62" s="5" t="s">
        <v>3</v>
      </c>
      <c r="AU62" s="5" t="s">
        <v>3</v>
      </c>
      <c r="AV62" s="5" t="s">
        <v>3</v>
      </c>
      <c r="AW62" s="5" t="s">
        <v>3</v>
      </c>
      <c r="AX62" s="5" t="s">
        <v>3</v>
      </c>
      <c r="AY62" s="5" t="s">
        <v>5</v>
      </c>
      <c r="AZ62" s="5" t="s">
        <v>3</v>
      </c>
      <c r="BA62" s="5" t="s">
        <v>3</v>
      </c>
      <c r="BB62" s="5" t="s">
        <v>3</v>
      </c>
      <c r="BC62" s="5" t="s">
        <v>3</v>
      </c>
      <c r="BD62" s="5" t="s">
        <v>3</v>
      </c>
      <c r="BE62" s="5" t="s">
        <v>3</v>
      </c>
      <c r="BF62" s="5" t="s">
        <v>3</v>
      </c>
      <c r="BG62" s="5" t="s">
        <v>3</v>
      </c>
      <c r="BH62" s="5" t="s">
        <v>3</v>
      </c>
      <c r="BI62" s="5" t="s">
        <v>3</v>
      </c>
      <c r="BJ62" s="5" t="s">
        <v>3</v>
      </c>
      <c r="BK62" s="5" t="s">
        <v>3</v>
      </c>
      <c r="BL62" s="5" t="s">
        <v>3</v>
      </c>
      <c r="BM62" s="5" t="s">
        <v>3</v>
      </c>
      <c r="BN62" s="5" t="s">
        <v>3</v>
      </c>
      <c r="BO62" s="5" t="s">
        <v>3</v>
      </c>
      <c r="BP62" s="5" t="s">
        <v>3</v>
      </c>
      <c r="BQ62" s="5" t="str">
        <f t="shared" si="1"/>
        <v>Nein</v>
      </c>
      <c r="BR62" s="5" t="str">
        <f t="shared" si="2"/>
        <v>Nein</v>
      </c>
      <c r="BS62" s="5" t="str">
        <f t="shared" si="3"/>
        <v>Nein</v>
      </c>
      <c r="BT62" s="5" t="str">
        <f t="shared" si="4"/>
        <v>Nein</v>
      </c>
      <c r="BU62" s="5" t="str">
        <f t="shared" si="5"/>
        <v>Nein</v>
      </c>
      <c r="BV62" s="5" t="str">
        <f t="shared" si="6"/>
        <v>Nein</v>
      </c>
      <c r="BW62" s="5" t="str">
        <f t="shared" si="7"/>
        <v>Ja</v>
      </c>
      <c r="BX62" s="5" t="str">
        <f t="shared" si="8"/>
        <v>Nein</v>
      </c>
      <c r="BY62" s="5" t="str">
        <f t="shared" si="9"/>
        <v>Nein</v>
      </c>
      <c r="BZ62" s="5" t="str">
        <f t="shared" si="10"/>
        <v>Nein</v>
      </c>
      <c r="CA62" s="5" t="str">
        <f t="shared" si="11"/>
        <v>Nein</v>
      </c>
    </row>
    <row r="63" spans="1:79" x14ac:dyDescent="0.25">
      <c r="A63" s="3" t="s">
        <v>486</v>
      </c>
      <c r="B63" s="5" t="s">
        <v>5</v>
      </c>
      <c r="C63" s="5" t="s">
        <v>3</v>
      </c>
      <c r="D63" s="5" t="s">
        <v>3</v>
      </c>
      <c r="E63" s="5" t="s">
        <v>5</v>
      </c>
      <c r="F63" s="5" t="s">
        <v>5</v>
      </c>
      <c r="G63" s="5" t="s">
        <v>5</v>
      </c>
      <c r="H63" s="5" t="s">
        <v>5</v>
      </c>
      <c r="I63" s="5" t="s">
        <v>5</v>
      </c>
      <c r="J63" s="5" t="s">
        <v>5</v>
      </c>
      <c r="K63" s="5" t="s">
        <v>5</v>
      </c>
      <c r="L63" s="5" t="s">
        <v>5</v>
      </c>
      <c r="M63" s="5" t="s">
        <v>5</v>
      </c>
      <c r="N63" s="5" t="s">
        <v>5</v>
      </c>
      <c r="O63" s="5" t="s">
        <v>5</v>
      </c>
      <c r="P63" s="5" t="s">
        <v>5</v>
      </c>
      <c r="Q63" s="5" t="s">
        <v>5</v>
      </c>
      <c r="R63" s="5" t="s">
        <v>5</v>
      </c>
      <c r="S63" s="5" t="s">
        <v>5</v>
      </c>
      <c r="T63" s="5" t="s">
        <v>5</v>
      </c>
      <c r="U63" s="5" t="s">
        <v>5</v>
      </c>
      <c r="V63" s="5" t="s">
        <v>3</v>
      </c>
      <c r="W63" s="5" t="s">
        <v>3</v>
      </c>
      <c r="X63" s="5" t="s">
        <v>5</v>
      </c>
      <c r="Y63" s="5" t="s">
        <v>3</v>
      </c>
      <c r="Z63" s="5" t="s">
        <v>5</v>
      </c>
      <c r="AA63" s="5" t="s">
        <v>5</v>
      </c>
      <c r="AB63" s="5" t="s">
        <v>3</v>
      </c>
      <c r="AC63" s="5" t="s">
        <v>3</v>
      </c>
      <c r="AD63" s="5" t="s">
        <v>3</v>
      </c>
      <c r="AE63" s="5" t="s">
        <v>3</v>
      </c>
      <c r="AF63" s="5" t="s">
        <v>5</v>
      </c>
      <c r="AG63" s="5" t="s">
        <v>5</v>
      </c>
      <c r="AH63" s="5" t="s">
        <v>5</v>
      </c>
      <c r="AI63" s="5" t="s">
        <v>5</v>
      </c>
      <c r="AJ63" s="5" t="s">
        <v>5</v>
      </c>
      <c r="AK63" s="5" t="s">
        <v>5</v>
      </c>
      <c r="AL63" s="5" t="s">
        <v>5</v>
      </c>
      <c r="AM63" s="5" t="s">
        <v>5</v>
      </c>
      <c r="AN63" s="5" t="s">
        <v>5</v>
      </c>
      <c r="AO63" s="5" t="s">
        <v>5</v>
      </c>
      <c r="AP63" s="5" t="s">
        <v>5</v>
      </c>
      <c r="AQ63" s="5" t="s">
        <v>5</v>
      </c>
      <c r="AR63" s="5" t="s">
        <v>5</v>
      </c>
      <c r="AS63" s="5" t="s">
        <v>3</v>
      </c>
      <c r="AT63" s="5" t="s">
        <v>3</v>
      </c>
      <c r="AU63" s="5" t="s">
        <v>3</v>
      </c>
      <c r="AV63" s="5" t="s">
        <v>3</v>
      </c>
      <c r="AW63" s="5" t="s">
        <v>3</v>
      </c>
      <c r="AX63" s="5" t="s">
        <v>3</v>
      </c>
      <c r="AY63" s="5" t="s">
        <v>5</v>
      </c>
      <c r="AZ63" s="5" t="s">
        <v>3</v>
      </c>
      <c r="BA63" s="5" t="s">
        <v>3</v>
      </c>
      <c r="BB63" s="5" t="s">
        <v>3</v>
      </c>
      <c r="BC63" s="5" t="s">
        <v>3</v>
      </c>
      <c r="BD63" s="5" t="s">
        <v>3</v>
      </c>
      <c r="BE63" s="5" t="s">
        <v>3</v>
      </c>
      <c r="BF63" s="5" t="s">
        <v>3</v>
      </c>
      <c r="BG63" s="5" t="s">
        <v>3</v>
      </c>
      <c r="BH63" s="5" t="s">
        <v>3</v>
      </c>
      <c r="BI63" s="5" t="s">
        <v>3</v>
      </c>
      <c r="BJ63" s="5" t="s">
        <v>3</v>
      </c>
      <c r="BK63" s="5" t="s">
        <v>3</v>
      </c>
      <c r="BL63" s="5" t="s">
        <v>3</v>
      </c>
      <c r="BM63" s="5" t="s">
        <v>3</v>
      </c>
      <c r="BN63" s="5" t="s">
        <v>3</v>
      </c>
      <c r="BO63" s="5" t="s">
        <v>3</v>
      </c>
      <c r="BP63" s="5" t="s">
        <v>3</v>
      </c>
      <c r="BQ63" s="5" t="str">
        <f t="shared" si="1"/>
        <v>Nein</v>
      </c>
      <c r="BR63" s="5" t="str">
        <f t="shared" si="2"/>
        <v>Nein</v>
      </c>
      <c r="BS63" s="5" t="str">
        <f t="shared" si="3"/>
        <v>Nein</v>
      </c>
      <c r="BT63" s="5" t="str">
        <f t="shared" si="4"/>
        <v>Nein</v>
      </c>
      <c r="BU63" s="5" t="str">
        <f t="shared" si="5"/>
        <v>Nein</v>
      </c>
      <c r="BV63" s="5" t="str">
        <f t="shared" si="6"/>
        <v>Nein</v>
      </c>
      <c r="BW63" s="5" t="str">
        <f t="shared" si="7"/>
        <v>Ja</v>
      </c>
      <c r="BX63" s="5" t="str">
        <f t="shared" si="8"/>
        <v>Nein</v>
      </c>
      <c r="BY63" s="5" t="str">
        <f t="shared" si="9"/>
        <v>Nein</v>
      </c>
      <c r="BZ63" s="5" t="str">
        <f t="shared" si="10"/>
        <v>Nein</v>
      </c>
      <c r="CA63" s="5" t="str">
        <f t="shared" si="11"/>
        <v>Nein</v>
      </c>
    </row>
    <row r="64" spans="1:79" x14ac:dyDescent="0.25">
      <c r="A64" s="3" t="s">
        <v>488</v>
      </c>
      <c r="B64" s="5" t="s">
        <v>5</v>
      </c>
      <c r="C64" s="5" t="s">
        <v>3</v>
      </c>
      <c r="D64" s="5" t="s">
        <v>3</v>
      </c>
      <c r="E64" s="5" t="s">
        <v>5</v>
      </c>
      <c r="F64" s="5" t="s">
        <v>5</v>
      </c>
      <c r="G64" s="5" t="s">
        <v>5</v>
      </c>
      <c r="H64" s="5" t="s">
        <v>5</v>
      </c>
      <c r="I64" s="5" t="s">
        <v>5</v>
      </c>
      <c r="J64" s="5" t="s">
        <v>5</v>
      </c>
      <c r="K64" s="5" t="s">
        <v>5</v>
      </c>
      <c r="L64" s="5" t="s">
        <v>5</v>
      </c>
      <c r="M64" s="5" t="s">
        <v>5</v>
      </c>
      <c r="N64" s="5" t="s">
        <v>5</v>
      </c>
      <c r="O64" s="5" t="s">
        <v>5</v>
      </c>
      <c r="P64" s="5" t="s">
        <v>5</v>
      </c>
      <c r="Q64" s="5" t="s">
        <v>5</v>
      </c>
      <c r="R64" s="5" t="s">
        <v>5</v>
      </c>
      <c r="S64" s="5" t="s">
        <v>5</v>
      </c>
      <c r="T64" s="5" t="s">
        <v>5</v>
      </c>
      <c r="U64" s="5" t="s">
        <v>5</v>
      </c>
      <c r="V64" s="5" t="s">
        <v>3</v>
      </c>
      <c r="W64" s="5" t="s">
        <v>3</v>
      </c>
      <c r="X64" s="5" t="s">
        <v>5</v>
      </c>
      <c r="Y64" s="5" t="s">
        <v>3</v>
      </c>
      <c r="Z64" s="5" t="s">
        <v>5</v>
      </c>
      <c r="AA64" s="5" t="s">
        <v>5</v>
      </c>
      <c r="AB64" s="5" t="s">
        <v>3</v>
      </c>
      <c r="AC64" s="5" t="s">
        <v>3</v>
      </c>
      <c r="AD64" s="5" t="s">
        <v>3</v>
      </c>
      <c r="AE64" s="5" t="s">
        <v>3</v>
      </c>
      <c r="AF64" s="5" t="s">
        <v>5</v>
      </c>
      <c r="AG64" s="5" t="s">
        <v>5</v>
      </c>
      <c r="AH64" s="5" t="s">
        <v>5</v>
      </c>
      <c r="AI64" s="5" t="s">
        <v>5</v>
      </c>
      <c r="AJ64" s="5" t="s">
        <v>5</v>
      </c>
      <c r="AK64" s="5" t="s">
        <v>5</v>
      </c>
      <c r="AL64" s="5" t="s">
        <v>5</v>
      </c>
      <c r="AM64" s="5" t="s">
        <v>5</v>
      </c>
      <c r="AN64" s="5" t="s">
        <v>5</v>
      </c>
      <c r="AO64" s="5" t="s">
        <v>5</v>
      </c>
      <c r="AP64" s="5" t="s">
        <v>5</v>
      </c>
      <c r="AQ64" s="5" t="s">
        <v>5</v>
      </c>
      <c r="AR64" s="5" t="s">
        <v>5</v>
      </c>
      <c r="AS64" s="5" t="s">
        <v>3</v>
      </c>
      <c r="AT64" s="5" t="s">
        <v>3</v>
      </c>
      <c r="AU64" s="5" t="s">
        <v>3</v>
      </c>
      <c r="AV64" s="5" t="s">
        <v>3</v>
      </c>
      <c r="AW64" s="5" t="s">
        <v>3</v>
      </c>
      <c r="AX64" s="5" t="s">
        <v>3</v>
      </c>
      <c r="AY64" s="5" t="s">
        <v>5</v>
      </c>
      <c r="AZ64" s="5" t="s">
        <v>3</v>
      </c>
      <c r="BA64" s="5" t="s">
        <v>3</v>
      </c>
      <c r="BB64" s="5" t="s">
        <v>3</v>
      </c>
      <c r="BC64" s="5" t="s">
        <v>3</v>
      </c>
      <c r="BD64" s="5" t="s">
        <v>3</v>
      </c>
      <c r="BE64" s="5" t="s">
        <v>3</v>
      </c>
      <c r="BF64" s="5" t="s">
        <v>3</v>
      </c>
      <c r="BG64" s="5" t="s">
        <v>3</v>
      </c>
      <c r="BH64" s="5" t="s">
        <v>3</v>
      </c>
      <c r="BI64" s="5" t="s">
        <v>3</v>
      </c>
      <c r="BJ64" s="5" t="s">
        <v>3</v>
      </c>
      <c r="BK64" s="5" t="s">
        <v>3</v>
      </c>
      <c r="BL64" s="5" t="s">
        <v>3</v>
      </c>
      <c r="BM64" s="5" t="s">
        <v>3</v>
      </c>
      <c r="BN64" s="5" t="s">
        <v>3</v>
      </c>
      <c r="BO64" s="5" t="s">
        <v>3</v>
      </c>
      <c r="BP64" s="5" t="s">
        <v>3</v>
      </c>
      <c r="BQ64" s="5" t="str">
        <f t="shared" si="1"/>
        <v>Nein</v>
      </c>
      <c r="BR64" s="5" t="str">
        <f t="shared" si="2"/>
        <v>Nein</v>
      </c>
      <c r="BS64" s="5" t="str">
        <f t="shared" si="3"/>
        <v>Nein</v>
      </c>
      <c r="BT64" s="5" t="str">
        <f t="shared" si="4"/>
        <v>Nein</v>
      </c>
      <c r="BU64" s="5" t="str">
        <f t="shared" si="5"/>
        <v>Nein</v>
      </c>
      <c r="BV64" s="5" t="str">
        <f t="shared" si="6"/>
        <v>Nein</v>
      </c>
      <c r="BW64" s="5" t="str">
        <f t="shared" si="7"/>
        <v>Ja</v>
      </c>
      <c r="BX64" s="5" t="str">
        <f t="shared" si="8"/>
        <v>Nein</v>
      </c>
      <c r="BY64" s="5" t="str">
        <f t="shared" si="9"/>
        <v>Nein</v>
      </c>
      <c r="BZ64" s="5" t="str">
        <f t="shared" si="10"/>
        <v>Nein</v>
      </c>
      <c r="CA64" s="5" t="str">
        <f t="shared" si="11"/>
        <v>Nein</v>
      </c>
    </row>
    <row r="65" spans="1:79" x14ac:dyDescent="0.25">
      <c r="A65" s="3" t="s">
        <v>490</v>
      </c>
      <c r="B65" s="5" t="s">
        <v>5</v>
      </c>
      <c r="C65" s="5" t="s">
        <v>3</v>
      </c>
      <c r="D65" s="5" t="s">
        <v>3</v>
      </c>
      <c r="E65" s="5" t="s">
        <v>5</v>
      </c>
      <c r="F65" s="5" t="s">
        <v>5</v>
      </c>
      <c r="G65" s="5" t="s">
        <v>5</v>
      </c>
      <c r="H65" s="5" t="s">
        <v>5</v>
      </c>
      <c r="I65" s="5" t="s">
        <v>5</v>
      </c>
      <c r="J65" s="5" t="s">
        <v>5</v>
      </c>
      <c r="K65" s="5" t="s">
        <v>5</v>
      </c>
      <c r="L65" s="5" t="s">
        <v>5</v>
      </c>
      <c r="M65" s="5" t="s">
        <v>5</v>
      </c>
      <c r="N65" s="5" t="s">
        <v>5</v>
      </c>
      <c r="O65" s="5" t="s">
        <v>5</v>
      </c>
      <c r="P65" s="5" t="s">
        <v>5</v>
      </c>
      <c r="Q65" s="5" t="s">
        <v>5</v>
      </c>
      <c r="R65" s="5" t="s">
        <v>5</v>
      </c>
      <c r="S65" s="5" t="s">
        <v>5</v>
      </c>
      <c r="T65" s="5" t="s">
        <v>5</v>
      </c>
      <c r="U65" s="5" t="s">
        <v>5</v>
      </c>
      <c r="V65" s="5" t="s">
        <v>3</v>
      </c>
      <c r="W65" s="5" t="s">
        <v>3</v>
      </c>
      <c r="X65" s="5" t="s">
        <v>5</v>
      </c>
      <c r="Y65" s="5" t="s">
        <v>3</v>
      </c>
      <c r="Z65" s="5" t="s">
        <v>5</v>
      </c>
      <c r="AA65" s="5" t="s">
        <v>5</v>
      </c>
      <c r="AB65" s="5" t="s">
        <v>3</v>
      </c>
      <c r="AC65" s="5" t="s">
        <v>3</v>
      </c>
      <c r="AD65" s="5" t="s">
        <v>3</v>
      </c>
      <c r="AE65" s="5" t="s">
        <v>3</v>
      </c>
      <c r="AF65" s="5" t="s">
        <v>5</v>
      </c>
      <c r="AG65" s="5" t="s">
        <v>5</v>
      </c>
      <c r="AH65" s="5" t="s">
        <v>5</v>
      </c>
      <c r="AI65" s="5" t="s">
        <v>5</v>
      </c>
      <c r="AJ65" s="5" t="s">
        <v>5</v>
      </c>
      <c r="AK65" s="5" t="s">
        <v>5</v>
      </c>
      <c r="AL65" s="5" t="s">
        <v>5</v>
      </c>
      <c r="AM65" s="5" t="s">
        <v>5</v>
      </c>
      <c r="AN65" s="5" t="s">
        <v>5</v>
      </c>
      <c r="AO65" s="5" t="s">
        <v>5</v>
      </c>
      <c r="AP65" s="5" t="s">
        <v>5</v>
      </c>
      <c r="AQ65" s="5" t="s">
        <v>5</v>
      </c>
      <c r="AR65" s="5" t="s">
        <v>5</v>
      </c>
      <c r="AS65" s="5" t="s">
        <v>3</v>
      </c>
      <c r="AT65" s="5" t="s">
        <v>3</v>
      </c>
      <c r="AU65" s="5" t="s">
        <v>3</v>
      </c>
      <c r="AV65" s="5" t="s">
        <v>3</v>
      </c>
      <c r="AW65" s="5" t="s">
        <v>3</v>
      </c>
      <c r="AX65" s="5" t="s">
        <v>3</v>
      </c>
      <c r="AY65" s="5" t="s">
        <v>5</v>
      </c>
      <c r="AZ65" s="5" t="s">
        <v>3</v>
      </c>
      <c r="BA65" s="5" t="s">
        <v>3</v>
      </c>
      <c r="BB65" s="5" t="s">
        <v>3</v>
      </c>
      <c r="BC65" s="5" t="s">
        <v>3</v>
      </c>
      <c r="BD65" s="5" t="s">
        <v>3</v>
      </c>
      <c r="BE65" s="5" t="s">
        <v>3</v>
      </c>
      <c r="BF65" s="5" t="s">
        <v>3</v>
      </c>
      <c r="BG65" s="5" t="s">
        <v>3</v>
      </c>
      <c r="BH65" s="5" t="s">
        <v>3</v>
      </c>
      <c r="BI65" s="5" t="s">
        <v>3</v>
      </c>
      <c r="BJ65" s="5" t="s">
        <v>3</v>
      </c>
      <c r="BK65" s="5" t="s">
        <v>3</v>
      </c>
      <c r="BL65" s="5" t="s">
        <v>3</v>
      </c>
      <c r="BM65" s="5" t="s">
        <v>3</v>
      </c>
      <c r="BN65" s="5" t="s">
        <v>3</v>
      </c>
      <c r="BO65" s="5" t="s">
        <v>3</v>
      </c>
      <c r="BP65" s="5" t="s">
        <v>3</v>
      </c>
      <c r="BQ65" s="5" t="str">
        <f t="shared" si="1"/>
        <v>Nein</v>
      </c>
      <c r="BR65" s="5" t="str">
        <f t="shared" si="2"/>
        <v>Nein</v>
      </c>
      <c r="BS65" s="5" t="str">
        <f t="shared" si="3"/>
        <v>Nein</v>
      </c>
      <c r="BT65" s="5" t="str">
        <f t="shared" si="4"/>
        <v>Nein</v>
      </c>
      <c r="BU65" s="5" t="str">
        <f t="shared" si="5"/>
        <v>Nein</v>
      </c>
      <c r="BV65" s="5" t="str">
        <f t="shared" si="6"/>
        <v>Nein</v>
      </c>
      <c r="BW65" s="5" t="str">
        <f t="shared" si="7"/>
        <v>Ja</v>
      </c>
      <c r="BX65" s="5" t="str">
        <f t="shared" si="8"/>
        <v>Nein</v>
      </c>
      <c r="BY65" s="5" t="str">
        <f t="shared" si="9"/>
        <v>Nein</v>
      </c>
      <c r="BZ65" s="5" t="str">
        <f t="shared" si="10"/>
        <v>Nein</v>
      </c>
      <c r="CA65" s="5" t="str">
        <f t="shared" si="11"/>
        <v>Nein</v>
      </c>
    </row>
    <row r="66" spans="1:79" x14ac:dyDescent="0.25">
      <c r="A66" s="3" t="s">
        <v>492</v>
      </c>
      <c r="B66" s="5" t="s">
        <v>5</v>
      </c>
      <c r="C66" s="5" t="s">
        <v>3</v>
      </c>
      <c r="D66" s="5" t="s">
        <v>3</v>
      </c>
      <c r="E66" s="5" t="s">
        <v>5</v>
      </c>
      <c r="F66" s="5" t="s">
        <v>5</v>
      </c>
      <c r="G66" s="5" t="s">
        <v>5</v>
      </c>
      <c r="H66" s="5" t="s">
        <v>5</v>
      </c>
      <c r="I66" s="5" t="s">
        <v>5</v>
      </c>
      <c r="J66" s="5" t="s">
        <v>5</v>
      </c>
      <c r="K66" s="5" t="s">
        <v>5</v>
      </c>
      <c r="L66" s="5" t="s">
        <v>5</v>
      </c>
      <c r="M66" s="5" t="s">
        <v>5</v>
      </c>
      <c r="N66" s="5" t="s">
        <v>5</v>
      </c>
      <c r="O66" s="5" t="s">
        <v>5</v>
      </c>
      <c r="P66" s="5" t="s">
        <v>5</v>
      </c>
      <c r="Q66" s="5" t="s">
        <v>5</v>
      </c>
      <c r="R66" s="5" t="s">
        <v>5</v>
      </c>
      <c r="S66" s="5" t="s">
        <v>5</v>
      </c>
      <c r="T66" s="5" t="s">
        <v>5</v>
      </c>
      <c r="U66" s="5" t="s">
        <v>5</v>
      </c>
      <c r="V66" s="5" t="s">
        <v>3</v>
      </c>
      <c r="W66" s="5" t="s">
        <v>3</v>
      </c>
      <c r="X66" s="5" t="s">
        <v>5</v>
      </c>
      <c r="Y66" s="5" t="s">
        <v>3</v>
      </c>
      <c r="Z66" s="5" t="s">
        <v>5</v>
      </c>
      <c r="AA66" s="5" t="s">
        <v>5</v>
      </c>
      <c r="AB66" s="5" t="s">
        <v>3</v>
      </c>
      <c r="AC66" s="5" t="s">
        <v>3</v>
      </c>
      <c r="AD66" s="5" t="s">
        <v>3</v>
      </c>
      <c r="AE66" s="5" t="s">
        <v>3</v>
      </c>
      <c r="AF66" s="5" t="s">
        <v>5</v>
      </c>
      <c r="AG66" s="5" t="s">
        <v>5</v>
      </c>
      <c r="AH66" s="5" t="s">
        <v>5</v>
      </c>
      <c r="AI66" s="5" t="s">
        <v>5</v>
      </c>
      <c r="AJ66" s="5" t="s">
        <v>5</v>
      </c>
      <c r="AK66" s="5" t="s">
        <v>5</v>
      </c>
      <c r="AL66" s="5" t="s">
        <v>5</v>
      </c>
      <c r="AM66" s="5" t="s">
        <v>5</v>
      </c>
      <c r="AN66" s="5" t="s">
        <v>5</v>
      </c>
      <c r="AO66" s="5" t="s">
        <v>5</v>
      </c>
      <c r="AP66" s="5" t="s">
        <v>5</v>
      </c>
      <c r="AQ66" s="5" t="s">
        <v>5</v>
      </c>
      <c r="AR66" s="5" t="s">
        <v>5</v>
      </c>
      <c r="AS66" s="5" t="s">
        <v>3</v>
      </c>
      <c r="AT66" s="5" t="s">
        <v>3</v>
      </c>
      <c r="AU66" s="5" t="s">
        <v>3</v>
      </c>
      <c r="AV66" s="5" t="s">
        <v>3</v>
      </c>
      <c r="AW66" s="5" t="s">
        <v>3</v>
      </c>
      <c r="AX66" s="5" t="s">
        <v>3</v>
      </c>
      <c r="AY66" s="5" t="s">
        <v>5</v>
      </c>
      <c r="AZ66" s="5" t="s">
        <v>3</v>
      </c>
      <c r="BA66" s="5" t="s">
        <v>3</v>
      </c>
      <c r="BB66" s="5" t="s">
        <v>3</v>
      </c>
      <c r="BC66" s="5" t="s">
        <v>3</v>
      </c>
      <c r="BD66" s="5" t="s">
        <v>3</v>
      </c>
      <c r="BE66" s="5" t="s">
        <v>3</v>
      </c>
      <c r="BF66" s="5" t="s">
        <v>3</v>
      </c>
      <c r="BG66" s="5" t="s">
        <v>3</v>
      </c>
      <c r="BH66" s="5" t="s">
        <v>3</v>
      </c>
      <c r="BI66" s="5" t="s">
        <v>3</v>
      </c>
      <c r="BJ66" s="5" t="s">
        <v>3</v>
      </c>
      <c r="BK66" s="5" t="s">
        <v>3</v>
      </c>
      <c r="BL66" s="5" t="s">
        <v>3</v>
      </c>
      <c r="BM66" s="5" t="s">
        <v>3</v>
      </c>
      <c r="BN66" s="5" t="s">
        <v>3</v>
      </c>
      <c r="BO66" s="5" t="s">
        <v>3</v>
      </c>
      <c r="BP66" s="5" t="s">
        <v>3</v>
      </c>
      <c r="BQ66" s="5" t="str">
        <f t="shared" si="1"/>
        <v>Nein</v>
      </c>
      <c r="BR66" s="5" t="str">
        <f t="shared" si="2"/>
        <v>Nein</v>
      </c>
      <c r="BS66" s="5" t="str">
        <f t="shared" si="3"/>
        <v>Nein</v>
      </c>
      <c r="BT66" s="5" t="str">
        <f t="shared" si="4"/>
        <v>Nein</v>
      </c>
      <c r="BU66" s="5" t="str">
        <f t="shared" si="5"/>
        <v>Nein</v>
      </c>
      <c r="BV66" s="5" t="str">
        <f t="shared" si="6"/>
        <v>Nein</v>
      </c>
      <c r="BW66" s="5" t="str">
        <f t="shared" si="7"/>
        <v>Ja</v>
      </c>
      <c r="BX66" s="5" t="str">
        <f t="shared" si="8"/>
        <v>Nein</v>
      </c>
      <c r="BY66" s="5" t="str">
        <f t="shared" si="9"/>
        <v>Nein</v>
      </c>
      <c r="BZ66" s="5" t="str">
        <f t="shared" si="10"/>
        <v>Nein</v>
      </c>
      <c r="CA66" s="5" t="str">
        <f t="shared" si="11"/>
        <v>Nein</v>
      </c>
    </row>
    <row r="67" spans="1:79" x14ac:dyDescent="0.25">
      <c r="A67" s="3" t="s">
        <v>493</v>
      </c>
      <c r="B67" s="5" t="s">
        <v>5</v>
      </c>
      <c r="C67" s="5" t="s">
        <v>5</v>
      </c>
      <c r="D67" s="5" t="s">
        <v>5</v>
      </c>
      <c r="E67" s="5" t="s">
        <v>5</v>
      </c>
      <c r="F67" s="5" t="s">
        <v>5</v>
      </c>
      <c r="G67" s="5" t="s">
        <v>5</v>
      </c>
      <c r="H67" s="5" t="s">
        <v>5</v>
      </c>
      <c r="I67" s="5" t="s">
        <v>5</v>
      </c>
      <c r="J67" s="5" t="s">
        <v>5</v>
      </c>
      <c r="K67" s="5" t="s">
        <v>5</v>
      </c>
      <c r="L67" s="5" t="s">
        <v>5</v>
      </c>
      <c r="M67" s="5" t="s">
        <v>5</v>
      </c>
      <c r="N67" s="5" t="s">
        <v>5</v>
      </c>
      <c r="O67" s="5" t="s">
        <v>5</v>
      </c>
      <c r="P67" s="5" t="s">
        <v>5</v>
      </c>
      <c r="Q67" s="5" t="s">
        <v>5</v>
      </c>
      <c r="R67" s="5" t="s">
        <v>5</v>
      </c>
      <c r="S67" s="5" t="s">
        <v>5</v>
      </c>
      <c r="T67" s="5" t="s">
        <v>5</v>
      </c>
      <c r="U67" s="5" t="s">
        <v>5</v>
      </c>
      <c r="V67" s="5" t="s">
        <v>5</v>
      </c>
      <c r="W67" s="5" t="s">
        <v>5</v>
      </c>
      <c r="X67" s="5" t="s">
        <v>5</v>
      </c>
      <c r="Y67" s="5" t="s">
        <v>5</v>
      </c>
      <c r="Z67" s="5" t="s">
        <v>5</v>
      </c>
      <c r="AA67" s="5" t="s">
        <v>5</v>
      </c>
      <c r="AB67" s="5" t="s">
        <v>5</v>
      </c>
      <c r="AC67" s="5" t="s">
        <v>5</v>
      </c>
      <c r="AD67" s="5" t="s">
        <v>5</v>
      </c>
      <c r="AE67" s="5" t="s">
        <v>5</v>
      </c>
      <c r="AF67" s="5" t="s">
        <v>5</v>
      </c>
      <c r="AG67" s="5" t="s">
        <v>5</v>
      </c>
      <c r="AH67" s="5" t="s">
        <v>5</v>
      </c>
      <c r="AI67" s="5" t="s">
        <v>5</v>
      </c>
      <c r="AJ67" s="5" t="s">
        <v>5</v>
      </c>
      <c r="AK67" s="5" t="s">
        <v>5</v>
      </c>
      <c r="AL67" s="5" t="s">
        <v>5</v>
      </c>
      <c r="AM67" s="5" t="s">
        <v>5</v>
      </c>
      <c r="AN67" s="5" t="s">
        <v>5</v>
      </c>
      <c r="AO67" s="5" t="s">
        <v>5</v>
      </c>
      <c r="AP67" s="5" t="s">
        <v>5</v>
      </c>
      <c r="AQ67" s="5" t="s">
        <v>5</v>
      </c>
      <c r="AR67" s="5" t="s">
        <v>5</v>
      </c>
      <c r="AS67" s="5" t="s">
        <v>5</v>
      </c>
      <c r="AT67" s="5" t="s">
        <v>5</v>
      </c>
      <c r="AU67" s="5" t="s">
        <v>5</v>
      </c>
      <c r="AV67" s="5" t="s">
        <v>5</v>
      </c>
      <c r="AW67" s="5" t="s">
        <v>5</v>
      </c>
      <c r="AX67" s="5" t="s">
        <v>5</v>
      </c>
      <c r="AY67" s="5" t="s">
        <v>5</v>
      </c>
      <c r="AZ67" s="5" t="s">
        <v>5</v>
      </c>
      <c r="BA67" s="5" t="s">
        <v>5</v>
      </c>
      <c r="BB67" s="5" t="s">
        <v>5</v>
      </c>
      <c r="BC67" s="5" t="s">
        <v>3</v>
      </c>
      <c r="BD67" s="5" t="s">
        <v>3</v>
      </c>
      <c r="BE67" s="5" t="s">
        <v>3</v>
      </c>
      <c r="BF67" s="5" t="s">
        <v>5</v>
      </c>
      <c r="BG67" s="5" t="s">
        <v>5</v>
      </c>
      <c r="BH67" s="5" t="s">
        <v>5</v>
      </c>
      <c r="BI67" s="5" t="s">
        <v>5</v>
      </c>
      <c r="BJ67" s="5" t="s">
        <v>5</v>
      </c>
      <c r="BK67" s="5" t="s">
        <v>5</v>
      </c>
      <c r="BL67" s="5" t="s">
        <v>3</v>
      </c>
      <c r="BM67" s="5" t="s">
        <v>3</v>
      </c>
      <c r="BN67" s="5" t="s">
        <v>3</v>
      </c>
      <c r="BO67" s="5" t="s">
        <v>3</v>
      </c>
      <c r="BP67" s="5" t="s">
        <v>5</v>
      </c>
      <c r="BQ67" s="5" t="str">
        <f t="shared" si="1"/>
        <v>Ja</v>
      </c>
      <c r="BR67" s="5" t="str">
        <f t="shared" si="2"/>
        <v>Ja</v>
      </c>
      <c r="BS67" s="5" t="str">
        <f t="shared" si="3"/>
        <v>Ja</v>
      </c>
      <c r="BT67" s="5" t="str">
        <f t="shared" si="4"/>
        <v>Ja</v>
      </c>
      <c r="BU67" s="5" t="str">
        <f t="shared" si="5"/>
        <v>Ja</v>
      </c>
      <c r="BV67" s="5" t="str">
        <f t="shared" si="6"/>
        <v>Ja</v>
      </c>
      <c r="BW67" s="5" t="str">
        <f t="shared" si="7"/>
        <v>Ja</v>
      </c>
      <c r="BX67" s="5" t="str">
        <f t="shared" si="8"/>
        <v>Ja</v>
      </c>
      <c r="BY67" s="5" t="str">
        <f t="shared" si="9"/>
        <v>Ja</v>
      </c>
      <c r="BZ67" s="5" t="str">
        <f t="shared" si="10"/>
        <v>Ja</v>
      </c>
      <c r="CA67" s="5" t="str">
        <f t="shared" si="11"/>
        <v>Ja</v>
      </c>
    </row>
    <row r="75" spans="1:79" x14ac:dyDescent="0.25">
      <c r="F75" t="s">
        <v>1</v>
      </c>
    </row>
    <row r="77" spans="1:79" x14ac:dyDescent="0.25">
      <c r="F77" t="str">
        <f>HLOOKUP(F75,A1:BI1,1,FALSE)</f>
        <v>TSN</v>
      </c>
    </row>
    <row r="78" spans="1:79" x14ac:dyDescent="0.25">
      <c r="F78">
        <f>MATCH(F75, A1:FA1, 0)</f>
        <v>4</v>
      </c>
    </row>
  </sheetData>
  <conditionalFormatting sqref="B3:CA67">
    <cfRule type="containsText" dxfId="1" priority="1" operator="containsText" text="Ja">
      <formula>NOT(ISERROR(SEARCH("Ja",B3)))</formula>
    </cfRule>
    <cfRule type="containsText" dxfId="0" priority="2" operator="containsText" text="Nein">
      <formula>NOT(ISERROR(SEARCH("Nein",B3)))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E84922A8982441B19EB3F7A0E881F2" ma:contentTypeVersion="15" ma:contentTypeDescription="Ein neues Dokument erstellen." ma:contentTypeScope="" ma:versionID="b31d438e91957aecd235b5cae9701f7a">
  <xsd:schema xmlns:xsd="http://www.w3.org/2001/XMLSchema" xmlns:xs="http://www.w3.org/2001/XMLSchema" xmlns:p="http://schemas.microsoft.com/office/2006/metadata/properties" xmlns:ns3="e5ad54d2-c035-4a4e-b504-00ba5d4afeae" xmlns:ns4="c35e8731-684f-4780-a5a9-bcf1c2449e54" targetNamespace="http://schemas.microsoft.com/office/2006/metadata/properties" ma:root="true" ma:fieldsID="934c045895a662fea7e33a31c0646733" ns3:_="" ns4:_="">
    <xsd:import namespace="e5ad54d2-c035-4a4e-b504-00ba5d4afeae"/>
    <xsd:import namespace="c35e8731-684f-4780-a5a9-bcf1c2449e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d54d2-c035-4a4e-b504-00ba5d4afe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5e8731-684f-4780-a5a9-bcf1c2449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35e8731-684f-4780-a5a9-bcf1c2449e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D9513C-4FE0-42A2-9069-86306D39B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d54d2-c035-4a4e-b504-00ba5d4afeae"/>
    <ds:schemaRef ds:uri="c35e8731-684f-4780-a5a9-bcf1c2449e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940B3B-1066-44CC-8F90-D98B385A02B1}">
  <ds:schemaRefs>
    <ds:schemaRef ds:uri="e5ad54d2-c035-4a4e-b504-00ba5d4afeae"/>
    <ds:schemaRef ds:uri="c35e8731-684f-4780-a5a9-bcf1c2449e54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5AAB4AA-F61E-4F92-807C-D68B9553E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Anleitung</vt:lpstr>
      <vt:lpstr>Thinksurance Fuhrpark</vt:lpstr>
      <vt:lpstr>Mapping</vt:lpstr>
      <vt:lpstr>Hilfstabellle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Jan-Hendrik Boening</dc:creator>
  <cp:keywords/>
  <dc:description/>
  <cp:lastModifiedBy>Jan-Hendrik Boening</cp:lastModifiedBy>
  <cp:revision/>
  <dcterms:created xsi:type="dcterms:W3CDTF">2015-06-05T18:19:34Z</dcterms:created>
  <dcterms:modified xsi:type="dcterms:W3CDTF">2025-08-27T06:15:41Z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0x0101007FE84922A8982441B19EB3F7A0E881F2</vt:lpwstr>
  </property>
  <property fmtid="{D5CDD505-2E9C-101B-9397-08002B2CF9AE}" pid="3" name="MediaServiceImageTags">
    <vt:lpwstr/>
  </property>
</Properties>
</file>